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1\6 ივნისი\საიტზე ასატვირთი\"/>
    </mc:Choice>
  </mc:AlternateContent>
  <xr:revisionPtr revIDLastSave="0" documentId="13_ncr:1_{64EDAF03-BF9C-463B-96EE-A4B178FA111B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F47" i="21"/>
  <c r="F45" i="21" s="1"/>
  <c r="Y46" i="21"/>
  <c r="Y45" i="21" s="1"/>
  <c r="U46" i="21"/>
  <c r="N46" i="21"/>
  <c r="F46" i="21"/>
  <c r="AA45" i="21"/>
  <c r="Z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F40" i="21" s="1"/>
  <c r="Y41" i="21"/>
  <c r="Y40" i="21" s="1"/>
  <c r="U41" i="21"/>
  <c r="N41" i="21"/>
  <c r="F41" i="21"/>
  <c r="AA40" i="21"/>
  <c r="Z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U34" i="21" s="1"/>
  <c r="N36" i="21"/>
  <c r="F36" i="21"/>
  <c r="Y35" i="21"/>
  <c r="U35" i="21"/>
  <c r="N35" i="21"/>
  <c r="N34" i="21" s="1"/>
  <c r="F35" i="21"/>
  <c r="F34" i="21" s="1"/>
  <c r="AA34" i="21"/>
  <c r="Z34" i="21"/>
  <c r="Y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F30" i="21" s="1"/>
  <c r="Y31" i="21"/>
  <c r="Y30" i="21" s="1"/>
  <c r="U31" i="21"/>
  <c r="N31" i="21"/>
  <c r="F31" i="21"/>
  <c r="AA30" i="21"/>
  <c r="Z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U24" i="21" s="1"/>
  <c r="N26" i="21"/>
  <c r="N24" i="21" s="1"/>
  <c r="F26" i="21"/>
  <c r="Y25" i="21"/>
  <c r="U25" i="21"/>
  <c r="N25" i="21"/>
  <c r="F25" i="21"/>
  <c r="F24" i="21" s="1"/>
  <c r="AA24" i="21"/>
  <c r="Z24" i="21"/>
  <c r="Y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Y21" i="21" s="1"/>
  <c r="U23" i="21"/>
  <c r="N23" i="21"/>
  <c r="F23" i="21"/>
  <c r="Y22" i="21"/>
  <c r="U22" i="21"/>
  <c r="N22" i="21"/>
  <c r="N21" i="21" s="1"/>
  <c r="F22" i="21"/>
  <c r="F21" i="21" s="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Y17" i="21" s="1"/>
  <c r="U18" i="21"/>
  <c r="U17" i="21" s="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Y11" i="21" s="1"/>
  <c r="U13" i="21"/>
  <c r="N13" i="21"/>
  <c r="F13" i="21"/>
  <c r="Y12" i="21"/>
  <c r="U12" i="21"/>
  <c r="U11" i="21" s="1"/>
  <c r="N12" i="21"/>
  <c r="F12" i="21"/>
  <c r="F11" i="21" s="1"/>
  <c r="AA11" i="21"/>
  <c r="Z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E11" i="21"/>
  <c r="D11" i="21"/>
  <c r="C11" i="21"/>
  <c r="E61" i="27"/>
  <c r="E49" i="27"/>
  <c r="E38" i="27"/>
  <c r="E35" i="27"/>
  <c r="E29" i="27"/>
  <c r="E41" i="27" s="1"/>
  <c r="E19" i="27"/>
  <c r="E13" i="27"/>
  <c r="E22" i="27" s="1"/>
  <c r="E41" i="26"/>
  <c r="E51" i="26" s="1"/>
  <c r="E28" i="26"/>
  <c r="E43" i="27" l="1"/>
  <c r="E72" i="27" s="1"/>
  <c r="AA50" i="21"/>
  <c r="Z50" i="21"/>
  <c r="X50" i="21"/>
  <c r="V50" i="21"/>
  <c r="P50" i="21"/>
  <c r="K50" i="21"/>
  <c r="L50" i="21"/>
  <c r="M50" i="21"/>
  <c r="J50" i="21"/>
  <c r="E50" i="21"/>
  <c r="D50" i="21"/>
  <c r="C50" i="21"/>
  <c r="U49" i="21"/>
  <c r="Y49" i="21"/>
  <c r="N49" i="21"/>
  <c r="F49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D50" i="21" s="1"/>
  <c r="AC17" i="21"/>
  <c r="AL11" i="21"/>
  <c r="AK11" i="21"/>
  <c r="AJ11" i="21"/>
  <c r="AI11" i="21"/>
  <c r="AH11" i="21"/>
  <c r="AH50" i="21" s="1"/>
  <c r="AG11" i="21"/>
  <c r="AF11" i="21"/>
  <c r="AE11" i="21"/>
  <c r="AD11" i="21"/>
  <c r="AC11" i="21"/>
  <c r="E73" i="27" l="1"/>
  <c r="E74" i="27" s="1"/>
  <c r="H50" i="21"/>
  <c r="AK50" i="21"/>
  <c r="AJ50" i="21"/>
  <c r="AC50" i="21"/>
  <c r="AI50" i="21"/>
  <c r="AG50" i="21"/>
  <c r="AL50" i="21"/>
  <c r="AE50" i="21"/>
  <c r="AF50" i="21"/>
  <c r="S50" i="21"/>
  <c r="T50" i="21"/>
  <c r="R50" i="21"/>
  <c r="W50" i="21"/>
  <c r="G50" i="21"/>
  <c r="I50" i="21"/>
  <c r="O50" i="21"/>
  <c r="Q50" i="21"/>
  <c r="F50" i="21"/>
  <c r="U50" i="21" l="1"/>
  <c r="Y50" i="21"/>
  <c r="N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<sst xmlns="http://schemas.openxmlformats.org/spreadsheetml/2006/main" count="330" uniqueCount="245">
  <si>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</si>
  <si>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</si>
  <si>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</si>
  <si>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</si>
  <si>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</si>
  <si>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</si>
  <si>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</si>
  <si>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</si>
  <si>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</si>
  <si>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</si>
  <si>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</si>
  <si>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</si>
  <si>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</si>
  <si>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</si>
  <si>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</si>
  <si>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</si>
  <si>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</si>
  <si>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</si>
  <si>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</si>
  <si>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</si>
  <si>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</si>
  <si>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</si>
  <si>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</si>
  <si>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</si>
  <si>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</si>
  <si>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</si>
  <si>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</si>
  <si>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</si>
  <si>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</si>
  <si>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</si>
  <si>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</si>
  <si>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</si>
  <si>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</si>
  <si>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</si>
  <si>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</si>
  <si>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</si>
  <si>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</si>
  <si>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</si>
  <si>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</si>
  <si>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</si>
  <si>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</si>
  <si>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</si>
  <si>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</si>
  <si>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</si>
  <si>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</si>
  <si>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</si>
  <si>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</si>
  <si>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</si>
  <si>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</si>
  <si>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</si>
  <si>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</si>
  <si>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</si>
  <si>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</si>
  <si>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</si>
  <si>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</si>
  <si>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</si>
  <si>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</si>
  <si>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</si>
  <si>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</si>
  <si>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</si>
  <si>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</si>
  <si>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</si>
  <si>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</si>
  <si>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</si>
  <si>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</si>
  <si>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</si>
  <si>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</si>
  <si>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</si>
  <si>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</si>
  <si>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</si>
  <si>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</si>
  <si>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</si>
  <si>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</si>
  <si>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</si>
  <si>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</si>
  <si>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</si>
  <si>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</si>
  <si>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</si>
  <si>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</si>
  <si>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</si>
  <si>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</si>
  <si>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</si>
  <si>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</si>
  <si>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</si>
  <si>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</si>
  <si>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</si>
  <si>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</si>
  <si>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</si>
  <si>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</si>
  <si>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</si>
  <si>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</si>
  <si>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</si>
  <si>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</si>
  <si>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</si>
  <si>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</si>
  <si>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</si>
  <si>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</si>
  <si>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</si>
  <si>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</si>
  <si>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</si>
  <si>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</si>
  <si>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</si>
  <si>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</si>
  <si>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</si>
  <si>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</si>
  <si>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</si>
  <si>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</si>
  <si>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</si>
  <si>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</si>
  <si>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</si>
  <si>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</si>
  <si>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</si>
  <si>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</si>
  <si>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</si>
  <si>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</si>
  <si>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</si>
  <si>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</si>
  <si>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</si>
  <si>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</si>
  <si>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</si>
  <si>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</si>
  <si>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</si>
  <si>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</si>
  <si>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</si>
  <si>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</si>
  <si>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</si>
  <si>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</si>
  <si>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</si>
  <si>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</si>
  <si>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</si>
  <si>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</si>
  <si>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</si>
  <si>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</si>
  <si>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</si>
  <si>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</si>
  <si>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</si>
  <si>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</si>
  <si>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</si>
  <si>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</si>
  <si>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</si>
  <si>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</si>
  <si>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</si>
  <si>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</si>
  <si>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</si>
  <si>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</si>
  <si>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</si>
  <si>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</si>
  <si>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</si>
  <si>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</si>
  <si>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</si>
  <si>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</si>
  <si>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</si>
  <si>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</si>
  <si>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</si>
  <si>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</si>
  <si>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</si>
  <si>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</si>
  <si>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</si>
  <si>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</si>
  <si>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</si>
  <si>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</si>
  <si>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</si>
  <si>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</si>
  <si>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</si>
  <si>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</si>
  <si>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</si>
  <si>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</si>
  <si>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</si>
  <si>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</si>
  <si>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</si>
  <si>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</si>
  <si>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</si>
  <si>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</si>
  <si>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</si>
  <si>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</si>
  <si>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</si>
  <si>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</si>
  <si>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</si>
  <si>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</si>
  <si>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</si>
  <si>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</si>
  <si>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</si>
  <si>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</si>
  <si>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</si>
  <si>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</si>
  <si>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</si>
  <si>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</si>
  <si>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</si>
  <si>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</si>
  <si>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</si>
  <si>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</si>
  <si>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</si>
  <si>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</si>
  <si>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</si>
  <si>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</si>
  <si>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</si>
  <si>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</si>
  <si>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</si>
  <si>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</si>
  <si>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</si>
  <si>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</si>
  <si>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</si>
  <si>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</si>
  <si>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</si>
  <si>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</si>
  <si>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</si>
  <si>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</si>
  <si>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</si>
  <si>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</si>
  <si>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</si>
  <si>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</si>
  <si>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</si>
  <si>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</si>
  <si>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</si>
  <si>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</si>
  <si>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</si>
  <si>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</si>
  <si>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</si>
  <si>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</si>
  <si>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</si>
  <si>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</si>
  <si>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</si>
  <si>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</si>
  <si>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</si>
  <si>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</si>
  <si>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</si>
  <si>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</si>
  <si>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</si>
  <si>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</si>
  <si>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</si>
  <si>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</si>
  <si>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</si>
  <si>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</si>
  <si>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</si>
  <si>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</si>
  <si>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</si>
  <si>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</si>
  <si>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</si>
  <si>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</si>
  <si>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</si>
  <si>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</si>
  <si>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</si>
  <si>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</si>
  <si>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01/01/2021-30/06/2021</t>
  </si>
  <si>
    <t>ანგარიშგების თარიღი: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</si>
</sst>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9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3" fillId="0" borderId="0" xfId="319" applyFont="1" applyFill="1" applyBorder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3" fillId="0" borderId="0" xfId="319" applyFont="1" applyAlignment="1">
      <alignment vertical="center"/>
    </xf>
    <xf numFmtId="0" fontId="4" fillId="0" borderId="0" xfId="319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41" fontId="4" fillId="0" borderId="0" xfId="319" applyNumberFormat="1" applyFont="1" applyAlignment="1">
      <alignment vertical="center"/>
    </xf>
    <xf numFmtId="0" fontId="4" fillId="0" borderId="0" xfId="319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>
      <alignment horizontal="center" vertical="center" wrapText="1"/>
    </xf>
    <xf numFmtId="0" fontId="3" fillId="0" borderId="0" xfId="386" applyFont="1" applyAlignment="1">
      <alignment horizontal="left" vertical="center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35" activePane="bottomLeft" state="frozen"/>
      <selection pane="bottomLeft" activeCell="D7" sqref="D7"/>
    </sheetView>
  </sheetViews>
  <sheetFormatPr defaultRowHeight="15"/>
  <cols>
    <col min="1" max="1" width="2" style="116" customWidth="1"/>
    <col min="2" max="2" width="11" style="116" customWidth="1"/>
    <col min="3" max="3" width="5.140625" style="116" customWidth="1"/>
    <col min="4" max="4" width="73.7109375" style="116" customWidth="1"/>
    <col min="5" max="5" width="16.140625" style="116" customWidth="1"/>
    <col min="6" max="7" width="9.140625" style="116"/>
    <col min="8" max="8" width="11.7109375" style="116" bestFit="1" customWidth="1"/>
    <col min="9" max="9" width="10.7109375" style="116" bestFit="1" customWidth="1"/>
    <col min="10" max="10" width="10" style="116" bestFit="1" customWidth="1"/>
    <col min="11" max="11" width="10.85546875" style="116" customWidth="1"/>
    <col min="12" max="16384" width="9.140625" style="116"/>
  </cols>
  <sheetData>
    <row r="2" spans="2:5" s="166" customFormat="1">
      <c r="B2" s="168" t="s">
        <v>242</v>
      </c>
      <c r="C2" s="168"/>
      <c r="D2" s="162"/>
      <c r="E2" s="167" t="s">
        <v>237</v>
      </c>
    </row>
    <row r="3" spans="2:5" s="166" customFormat="1">
      <c r="B3" s="238" t="s">
        <v>244</v>
      </c>
      <c r="C3" s="238"/>
      <c r="D3" s="238"/>
      <c r="E3" s="238"/>
    </row>
    <row r="4" spans="2:5">
      <c r="B4" s="117"/>
      <c r="C4" s="117"/>
    </row>
    <row r="5" spans="2:5" ht="18" customHeight="1">
      <c r="B5" s="118"/>
      <c r="C5" s="239" t="s">
        <v>84</v>
      </c>
      <c r="D5" s="240"/>
      <c r="E5" s="240"/>
    </row>
    <row r="6" spans="2:5" ht="15.75" thickBot="1">
      <c r="E6" s="140" t="s">
        <v>85</v>
      </c>
    </row>
    <row r="7" spans="2:5" s="123" customFormat="1" ht="30.75" thickBot="1">
      <c r="B7" s="119" t="s">
        <v>86</v>
      </c>
      <c r="C7" s="120" t="s">
        <v>87</v>
      </c>
      <c r="D7" s="121"/>
      <c r="E7" s="122" t="s">
        <v>88</v>
      </c>
    </row>
    <row r="8" spans="2:5" s="123" customFormat="1" ht="6" customHeight="1">
      <c r="C8" s="124"/>
      <c r="D8" s="125"/>
      <c r="E8" s="126"/>
    </row>
    <row r="9" spans="2:5" s="127" customFormat="1" ht="15.75" customHeight="1" thickBot="1">
      <c r="C9" s="241" t="s">
        <v>89</v>
      </c>
      <c r="D9" s="241"/>
      <c r="E9" s="241"/>
    </row>
    <row r="10" spans="2:5" s="129" customFormat="1" ht="15" customHeight="1">
      <c r="B10" s="223" t="s">
        <v>90</v>
      </c>
      <c r="C10" s="224">
        <v>1</v>
      </c>
      <c r="D10" s="225" t="s">
        <v>241</v>
      </c>
      <c r="E10" s="179">
        <v>3293319.69</v>
      </c>
    </row>
    <row r="11" spans="2:5" s="129" customFormat="1" ht="15" customHeight="1">
      <c r="B11" s="226" t="s">
        <v>91</v>
      </c>
      <c r="C11" s="207">
        <v>2</v>
      </c>
      <c r="D11" s="208" t="s">
        <v>92</v>
      </c>
      <c r="E11" s="176">
        <v>5844370.0574006233</v>
      </c>
    </row>
    <row r="12" spans="2:5" s="129" customFormat="1" ht="15" customHeight="1">
      <c r="B12" s="226" t="s">
        <v>93</v>
      </c>
      <c r="C12" s="207">
        <v>3</v>
      </c>
      <c r="D12" s="208" t="s">
        <v>94</v>
      </c>
      <c r="E12" s="176">
        <v>0</v>
      </c>
    </row>
    <row r="13" spans="2:5" s="129" customFormat="1" ht="15" customHeight="1">
      <c r="B13" s="226" t="s">
        <v>95</v>
      </c>
      <c r="C13" s="207">
        <v>4</v>
      </c>
      <c r="D13" s="227" t="s">
        <v>96</v>
      </c>
      <c r="E13" s="176">
        <v>0</v>
      </c>
    </row>
    <row r="14" spans="2:5" s="129" customFormat="1" ht="30">
      <c r="B14" s="226" t="s">
        <v>97</v>
      </c>
      <c r="C14" s="207">
        <v>5</v>
      </c>
      <c r="D14" s="228" t="s">
        <v>98</v>
      </c>
      <c r="E14" s="176">
        <v>0</v>
      </c>
    </row>
    <row r="15" spans="2:5" s="129" customFormat="1" ht="15" customHeight="1">
      <c r="B15" s="226" t="s">
        <v>99</v>
      </c>
      <c r="C15" s="207">
        <v>6</v>
      </c>
      <c r="D15" s="227" t="s">
        <v>100</v>
      </c>
      <c r="E15" s="176">
        <v>31845100.343304366</v>
      </c>
    </row>
    <row r="16" spans="2:5" s="129" customFormat="1" ht="15" customHeight="1">
      <c r="B16" s="226" t="s">
        <v>101</v>
      </c>
      <c r="C16" s="207">
        <v>7</v>
      </c>
      <c r="D16" s="208" t="s">
        <v>102</v>
      </c>
      <c r="E16" s="176">
        <v>8942858.4589268956</v>
      </c>
    </row>
    <row r="17" spans="2:8" s="129" customFormat="1" ht="15" customHeight="1">
      <c r="B17" s="226" t="s">
        <v>103</v>
      </c>
      <c r="C17" s="207">
        <v>8</v>
      </c>
      <c r="D17" s="227" t="s">
        <v>104</v>
      </c>
      <c r="E17" s="176"/>
    </row>
    <row r="18" spans="2:8" s="129" customFormat="1" ht="15" customHeight="1">
      <c r="B18" s="226" t="s">
        <v>105</v>
      </c>
      <c r="C18" s="207">
        <v>9</v>
      </c>
      <c r="D18" s="208" t="s">
        <v>106</v>
      </c>
      <c r="E18" s="176">
        <v>2513176.08</v>
      </c>
    </row>
    <row r="19" spans="2:8" s="129" customFormat="1" ht="15" customHeight="1">
      <c r="B19" s="226" t="s">
        <v>107</v>
      </c>
      <c r="C19" s="207">
        <v>10</v>
      </c>
      <c r="D19" s="208" t="s">
        <v>108</v>
      </c>
      <c r="E19" s="176">
        <v>0</v>
      </c>
    </row>
    <row r="20" spans="2:8" s="129" customFormat="1" ht="15" customHeight="1">
      <c r="B20" s="226" t="s">
        <v>109</v>
      </c>
      <c r="C20" s="207">
        <v>11</v>
      </c>
      <c r="D20" s="208" t="s">
        <v>110</v>
      </c>
      <c r="E20" s="176">
        <v>0</v>
      </c>
    </row>
    <row r="21" spans="2:8" s="129" customFormat="1" ht="15" customHeight="1">
      <c r="B21" s="226" t="s">
        <v>111</v>
      </c>
      <c r="C21" s="207">
        <v>12</v>
      </c>
      <c r="D21" s="208" t="s">
        <v>112</v>
      </c>
      <c r="E21" s="176">
        <v>19593299.164207913</v>
      </c>
    </row>
    <row r="22" spans="2:8" s="129" customFormat="1" ht="15" customHeight="1">
      <c r="B22" s="226" t="s">
        <v>113</v>
      </c>
      <c r="C22" s="207">
        <v>13</v>
      </c>
      <c r="D22" s="208" t="s">
        <v>114</v>
      </c>
      <c r="E22" s="176">
        <v>498910.6869472168</v>
      </c>
    </row>
    <row r="23" spans="2:8" s="129" customFormat="1" ht="15" customHeight="1">
      <c r="B23" s="226" t="s">
        <v>115</v>
      </c>
      <c r="C23" s="207">
        <v>14</v>
      </c>
      <c r="D23" s="208" t="s">
        <v>116</v>
      </c>
      <c r="E23" s="176">
        <v>1911875</v>
      </c>
      <c r="H23" s="180"/>
    </row>
    <row r="24" spans="2:8" s="129" customFormat="1" ht="15" customHeight="1">
      <c r="B24" s="226" t="s">
        <v>117</v>
      </c>
      <c r="C24" s="207">
        <v>15</v>
      </c>
      <c r="D24" s="208" t="s">
        <v>118</v>
      </c>
      <c r="E24" s="176">
        <v>762800</v>
      </c>
      <c r="H24" s="180"/>
    </row>
    <row r="25" spans="2:8" s="129" customFormat="1" ht="15" customHeight="1">
      <c r="B25" s="226" t="s">
        <v>119</v>
      </c>
      <c r="C25" s="207">
        <v>16</v>
      </c>
      <c r="D25" s="208" t="s">
        <v>120</v>
      </c>
      <c r="E25" s="176">
        <v>488903.58999999985</v>
      </c>
      <c r="H25" s="180"/>
    </row>
    <row r="26" spans="2:8" s="129" customFormat="1" ht="15" customHeight="1">
      <c r="B26" s="226" t="s">
        <v>121</v>
      </c>
      <c r="C26" s="207">
        <v>17</v>
      </c>
      <c r="D26" s="208" t="s">
        <v>122</v>
      </c>
      <c r="E26" s="176"/>
      <c r="H26" s="180"/>
    </row>
    <row r="27" spans="2:8" s="129" customFormat="1" ht="15" customHeight="1">
      <c r="B27" s="226" t="s">
        <v>123</v>
      </c>
      <c r="C27" s="207">
        <v>18</v>
      </c>
      <c r="D27" s="229" t="s">
        <v>124</v>
      </c>
      <c r="E27" s="176">
        <v>1313552.8149999233</v>
      </c>
      <c r="H27" s="180"/>
    </row>
    <row r="28" spans="2:8" s="132" customFormat="1" ht="15" customHeight="1" thickBot="1">
      <c r="B28" s="230" t="s">
        <v>125</v>
      </c>
      <c r="C28" s="131">
        <v>19</v>
      </c>
      <c r="D28" s="231" t="s">
        <v>126</v>
      </c>
      <c r="E28" s="169">
        <f>SUM(E10:E27)</f>
        <v>77008165.885786936</v>
      </c>
      <c r="H28" s="180"/>
    </row>
    <row r="29" spans="2:8" s="127" customFormat="1" ht="6" customHeight="1">
      <c r="B29" s="232"/>
      <c r="C29" s="212"/>
      <c r="D29" s="233"/>
      <c r="E29" s="214"/>
      <c r="H29" s="180"/>
    </row>
    <row r="30" spans="2:8" s="127" customFormat="1" ht="15.75" customHeight="1" thickBot="1">
      <c r="B30" s="232"/>
      <c r="C30" s="244" t="s">
        <v>127</v>
      </c>
      <c r="D30" s="244"/>
      <c r="E30" s="244"/>
      <c r="H30" s="180"/>
    </row>
    <row r="31" spans="2:8" s="129" customFormat="1" ht="15" customHeight="1">
      <c r="B31" s="223" t="s">
        <v>128</v>
      </c>
      <c r="C31" s="224">
        <v>20</v>
      </c>
      <c r="D31" s="234" t="s">
        <v>129</v>
      </c>
      <c r="E31" s="128">
        <v>53934799.928556129</v>
      </c>
      <c r="H31" s="180"/>
    </row>
    <row r="32" spans="2:8" s="129" customFormat="1" ht="15" customHeight="1">
      <c r="B32" s="226" t="s">
        <v>130</v>
      </c>
      <c r="C32" s="207">
        <v>21</v>
      </c>
      <c r="D32" s="235" t="s">
        <v>131</v>
      </c>
      <c r="E32" s="130">
        <v>6869708.5742565058</v>
      </c>
      <c r="H32" s="180"/>
    </row>
    <row r="33" spans="2:11" s="129" customFormat="1" ht="15" customHeight="1">
      <c r="B33" s="226" t="s">
        <v>132</v>
      </c>
      <c r="C33" s="207">
        <v>22</v>
      </c>
      <c r="D33" s="227" t="s">
        <v>133</v>
      </c>
      <c r="E33" s="130"/>
      <c r="H33" s="180"/>
    </row>
    <row r="34" spans="2:11" s="129" customFormat="1" ht="15" customHeight="1">
      <c r="B34" s="226" t="s">
        <v>134</v>
      </c>
      <c r="C34" s="207">
        <v>23</v>
      </c>
      <c r="D34" s="235" t="s">
        <v>135</v>
      </c>
      <c r="E34" s="130">
        <v>3665089.8610293488</v>
      </c>
      <c r="H34" s="180"/>
    </row>
    <row r="35" spans="2:11" s="129" customFormat="1" ht="15" customHeight="1">
      <c r="B35" s="226" t="s">
        <v>136</v>
      </c>
      <c r="C35" s="207">
        <v>24</v>
      </c>
      <c r="D35" s="235" t="s">
        <v>137</v>
      </c>
      <c r="E35" s="130">
        <v>0</v>
      </c>
      <c r="H35" s="180"/>
    </row>
    <row r="36" spans="2:11" s="129" customFormat="1" ht="15" customHeight="1">
      <c r="B36" s="226" t="s">
        <v>138</v>
      </c>
      <c r="C36" s="207">
        <v>25</v>
      </c>
      <c r="D36" s="235" t="s">
        <v>139</v>
      </c>
      <c r="E36" s="130">
        <v>0</v>
      </c>
      <c r="H36" s="180"/>
    </row>
    <row r="37" spans="2:11" s="129" customFormat="1" ht="15" customHeight="1">
      <c r="B37" s="226" t="s">
        <v>140</v>
      </c>
      <c r="C37" s="207">
        <v>26</v>
      </c>
      <c r="D37" s="235" t="s">
        <v>141</v>
      </c>
      <c r="E37" s="130">
        <v>0</v>
      </c>
      <c r="H37" s="180"/>
    </row>
    <row r="38" spans="2:11" s="129" customFormat="1" ht="15" customHeight="1">
      <c r="B38" s="226" t="s">
        <v>142</v>
      </c>
      <c r="C38" s="207">
        <v>27</v>
      </c>
      <c r="D38" s="235" t="s">
        <v>143</v>
      </c>
      <c r="E38" s="130">
        <v>496078.90906502778</v>
      </c>
      <c r="H38" s="180"/>
    </row>
    <row r="39" spans="2:11" s="129" customFormat="1" ht="15" customHeight="1">
      <c r="B39" s="226" t="s">
        <v>144</v>
      </c>
      <c r="C39" s="207">
        <v>28</v>
      </c>
      <c r="D39" s="235" t="s">
        <v>145</v>
      </c>
      <c r="E39" s="130">
        <v>167086.56449998915</v>
      </c>
      <c r="H39" s="180"/>
      <c r="J39" s="180"/>
      <c r="K39" s="180"/>
    </row>
    <row r="40" spans="2:11" s="129" customFormat="1" ht="15" customHeight="1">
      <c r="B40" s="226" t="s">
        <v>146</v>
      </c>
      <c r="C40" s="207">
        <v>29</v>
      </c>
      <c r="D40" s="235" t="s">
        <v>147</v>
      </c>
      <c r="E40" s="130">
        <v>2690445.1358583677</v>
      </c>
      <c r="H40" s="180"/>
      <c r="K40" s="180"/>
    </row>
    <row r="41" spans="2:11" s="132" customFormat="1" ht="15" customHeight="1" thickBot="1">
      <c r="B41" s="230" t="s">
        <v>148</v>
      </c>
      <c r="C41" s="131">
        <v>30</v>
      </c>
      <c r="D41" s="133" t="s">
        <v>149</v>
      </c>
      <c r="E41" s="169">
        <f>SUM(E31:E40)</f>
        <v>67823208.97326538</v>
      </c>
    </row>
    <row r="42" spans="2:11" s="134" customFormat="1" ht="6" customHeight="1">
      <c r="B42" s="236"/>
      <c r="C42" s="237"/>
      <c r="D42" s="233"/>
      <c r="E42" s="214"/>
    </row>
    <row r="43" spans="2:11" s="127" customFormat="1" ht="15.75" customHeight="1" thickBot="1">
      <c r="B43" s="236"/>
      <c r="C43" s="244" t="s">
        <v>150</v>
      </c>
      <c r="D43" s="244"/>
      <c r="E43" s="244"/>
    </row>
    <row r="44" spans="2:11" s="129" customFormat="1" ht="15" customHeight="1">
      <c r="B44" s="223" t="s">
        <v>151</v>
      </c>
      <c r="C44" s="224">
        <v>31</v>
      </c>
      <c r="D44" s="234" t="s">
        <v>152</v>
      </c>
      <c r="E44" s="128">
        <v>3485210</v>
      </c>
    </row>
    <row r="45" spans="2:11" s="129" customFormat="1" ht="15" customHeight="1">
      <c r="B45" s="226" t="s">
        <v>153</v>
      </c>
      <c r="C45" s="207">
        <v>32</v>
      </c>
      <c r="D45" s="235" t="s">
        <v>154</v>
      </c>
      <c r="E45" s="130"/>
    </row>
    <row r="46" spans="2:11" s="129" customFormat="1" ht="15" customHeight="1">
      <c r="B46" s="226" t="s">
        <v>155</v>
      </c>
      <c r="C46" s="207">
        <v>33</v>
      </c>
      <c r="D46" s="235" t="s">
        <v>156</v>
      </c>
      <c r="E46" s="130"/>
    </row>
    <row r="47" spans="2:11" s="129" customFormat="1" ht="15" customHeight="1">
      <c r="B47" s="226" t="s">
        <v>157</v>
      </c>
      <c r="C47" s="207">
        <v>34</v>
      </c>
      <c r="D47" s="235" t="s">
        <v>158</v>
      </c>
      <c r="E47" s="130">
        <v>5430071.5894097602</v>
      </c>
    </row>
    <row r="48" spans="2:11" s="129" customFormat="1" ht="15" customHeight="1">
      <c r="B48" s="226" t="s">
        <v>159</v>
      </c>
      <c r="C48" s="207">
        <v>35</v>
      </c>
      <c r="D48" s="235" t="s">
        <v>160</v>
      </c>
      <c r="E48" s="130">
        <v>269675.32311178988</v>
      </c>
    </row>
    <row r="49" spans="2:7" s="129" customFormat="1" ht="15" customHeight="1">
      <c r="B49" s="226" t="s">
        <v>161</v>
      </c>
      <c r="C49" s="207">
        <v>36</v>
      </c>
      <c r="D49" s="235" t="s">
        <v>162</v>
      </c>
      <c r="E49" s="130"/>
    </row>
    <row r="50" spans="2:7" s="132" customFormat="1" ht="15" customHeight="1">
      <c r="B50" s="226" t="s">
        <v>163</v>
      </c>
      <c r="C50" s="135">
        <v>37</v>
      </c>
      <c r="D50" s="136" t="s">
        <v>164</v>
      </c>
      <c r="E50" s="170">
        <v>9184956.9125215504</v>
      </c>
    </row>
    <row r="51" spans="2:7" s="132" customFormat="1" ht="15" customHeight="1" thickBot="1">
      <c r="B51" s="230" t="s">
        <v>165</v>
      </c>
      <c r="C51" s="137">
        <v>38</v>
      </c>
      <c r="D51" s="138" t="s">
        <v>166</v>
      </c>
      <c r="E51" s="171">
        <f>E41+E50</f>
        <v>77008165.885786936</v>
      </c>
    </row>
    <row r="52" spans="2:7" s="139" customFormat="1">
      <c r="G52" s="181"/>
    </row>
    <row r="53" spans="2:7" s="139" customFormat="1"/>
    <row r="54" spans="2:7">
      <c r="C54" s="242"/>
      <c r="D54" s="242"/>
      <c r="E54" s="242"/>
    </row>
    <row r="55" spans="2:7">
      <c r="C55" s="243"/>
      <c r="D55" s="243"/>
      <c r="E55" s="243"/>
    </row>
    <row r="56" spans="2:7">
      <c r="C56" s="242"/>
      <c r="D56" s="242"/>
      <c r="E56" s="242"/>
    </row>
    <row r="57" spans="2:7">
      <c r="C57" s="243"/>
      <c r="D57" s="243"/>
      <c r="E57" s="243"/>
    </row>
    <row r="58" spans="2:7" ht="15" customHeight="1">
      <c r="C58" s="242"/>
      <c r="D58" s="242"/>
      <c r="E58" s="242"/>
    </row>
    <row r="59" spans="2:7">
      <c r="C59" s="243"/>
      <c r="D59" s="243"/>
      <c r="E59" s="243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64" activePane="bottomLeft" state="frozen"/>
      <selection activeCell="C120" sqref="C120"/>
      <selection pane="bottomLeft" activeCell="B6" sqref="B6"/>
    </sheetView>
  </sheetViews>
  <sheetFormatPr defaultRowHeight="15"/>
  <cols>
    <col min="1" max="1" width="2" style="127" customWidth="1"/>
    <col min="2" max="2" width="11" style="127" customWidth="1"/>
    <col min="3" max="3" width="5.85546875" style="127" customWidth="1"/>
    <col min="4" max="4" width="81.7109375" style="127" customWidth="1"/>
    <col min="5" max="5" width="15.7109375" style="127" customWidth="1"/>
    <col min="6" max="16384" width="9.140625" style="127"/>
  </cols>
  <sheetData>
    <row r="1" spans="2:5" ht="15" customHeight="1">
      <c r="B1" s="129" t="s">
        <v>242</v>
      </c>
      <c r="C1" s="129"/>
      <c r="D1" s="141"/>
      <c r="E1" s="163" t="s">
        <v>238</v>
      </c>
    </row>
    <row r="2" spans="2:5" ht="15" customHeight="1">
      <c r="B2" s="245" t="s">
        <v>243</v>
      </c>
      <c r="C2" s="245"/>
      <c r="D2" s="245"/>
      <c r="E2" s="245"/>
    </row>
    <row r="3" spans="2:5" ht="15" customHeight="1"/>
    <row r="4" spans="2:5" s="142" customFormat="1" ht="12.75" customHeight="1">
      <c r="D4" s="246" t="s">
        <v>167</v>
      </c>
      <c r="E4" s="246"/>
    </row>
    <row r="5" spans="2:5" ht="15" customHeight="1" thickBot="1">
      <c r="E5" s="161" t="s">
        <v>85</v>
      </c>
    </row>
    <row r="6" spans="2:5" s="145" customFormat="1" ht="45" customHeight="1" thickBot="1">
      <c r="B6" s="119" t="s">
        <v>86</v>
      </c>
      <c r="C6" s="143" t="s">
        <v>87</v>
      </c>
      <c r="D6" s="144"/>
      <c r="E6" s="122" t="s">
        <v>88</v>
      </c>
    </row>
    <row r="7" spans="2:5" s="134" customFormat="1" ht="9" customHeight="1">
      <c r="C7" s="146"/>
      <c r="D7" s="146"/>
      <c r="E7" s="147"/>
    </row>
    <row r="8" spans="2:5" s="134" customFormat="1" ht="15" customHeight="1" thickBot="1">
      <c r="C8" s="247" t="s">
        <v>168</v>
      </c>
      <c r="D8" s="247"/>
      <c r="E8" s="247"/>
    </row>
    <row r="9" spans="2:5" ht="15" customHeight="1">
      <c r="B9" s="148" t="s">
        <v>90</v>
      </c>
      <c r="C9" s="201">
        <v>1</v>
      </c>
      <c r="D9" s="202" t="s">
        <v>169</v>
      </c>
      <c r="E9" s="174">
        <v>31919579.956666667</v>
      </c>
    </row>
    <row r="10" spans="2:5" ht="15" customHeight="1">
      <c r="B10" s="150" t="s">
        <v>91</v>
      </c>
      <c r="C10" s="203">
        <v>2</v>
      </c>
      <c r="D10" s="204" t="s">
        <v>170</v>
      </c>
      <c r="E10" s="175">
        <v>1937320.4159912793</v>
      </c>
    </row>
    <row r="11" spans="2:5" ht="15" customHeight="1">
      <c r="B11" s="150" t="s">
        <v>93</v>
      </c>
      <c r="C11" s="203">
        <v>3</v>
      </c>
      <c r="D11" s="205" t="s">
        <v>171</v>
      </c>
      <c r="E11" s="175">
        <v>5879323.1112267273</v>
      </c>
    </row>
    <row r="12" spans="2:5" ht="15" customHeight="1">
      <c r="B12" s="150" t="s">
        <v>95</v>
      </c>
      <c r="C12" s="203">
        <v>4</v>
      </c>
      <c r="D12" s="206" t="s">
        <v>172</v>
      </c>
      <c r="E12" s="175">
        <v>-43971.94700849033</v>
      </c>
    </row>
    <row r="13" spans="2:5" s="129" customFormat="1" ht="15" customHeight="1">
      <c r="B13" s="150" t="s">
        <v>97</v>
      </c>
      <c r="C13" s="207">
        <v>5</v>
      </c>
      <c r="D13" s="208" t="s">
        <v>173</v>
      </c>
      <c r="E13" s="176">
        <f>E9-E10-E11+E12</f>
        <v>24058964.48244017</v>
      </c>
    </row>
    <row r="14" spans="2:5" ht="15" customHeight="1">
      <c r="B14" s="150" t="s">
        <v>99</v>
      </c>
      <c r="C14" s="203">
        <v>6</v>
      </c>
      <c r="D14" s="204" t="s">
        <v>174</v>
      </c>
      <c r="E14" s="175">
        <v>18292615.240784314</v>
      </c>
    </row>
    <row r="15" spans="2:5" ht="15" customHeight="1">
      <c r="B15" s="150" t="s">
        <v>101</v>
      </c>
      <c r="C15" s="203">
        <v>7</v>
      </c>
      <c r="D15" s="204" t="s">
        <v>175</v>
      </c>
      <c r="E15" s="175">
        <v>446416.64500000002</v>
      </c>
    </row>
    <row r="16" spans="2:5" ht="15" customHeight="1">
      <c r="B16" s="150" t="s">
        <v>103</v>
      </c>
      <c r="C16" s="203">
        <v>8</v>
      </c>
      <c r="D16" s="205" t="s">
        <v>176</v>
      </c>
      <c r="E16" s="175">
        <v>4653394.9980501374</v>
      </c>
    </row>
    <row r="17" spans="2:5" ht="15" customHeight="1">
      <c r="B17" s="150" t="s">
        <v>105</v>
      </c>
      <c r="C17" s="203">
        <v>9</v>
      </c>
      <c r="D17" s="205" t="s">
        <v>177</v>
      </c>
      <c r="E17" s="175">
        <v>4310947.7160000019</v>
      </c>
    </row>
    <row r="18" spans="2:5" ht="15" customHeight="1">
      <c r="B18" s="150" t="s">
        <v>107</v>
      </c>
      <c r="C18" s="203">
        <v>10</v>
      </c>
      <c r="D18" s="205" t="s">
        <v>178</v>
      </c>
      <c r="E18" s="175">
        <v>680785.91999999993</v>
      </c>
    </row>
    <row r="19" spans="2:5" s="129" customFormat="1" ht="15" customHeight="1">
      <c r="B19" s="150" t="s">
        <v>109</v>
      </c>
      <c r="C19" s="207">
        <v>11</v>
      </c>
      <c r="D19" s="208" t="s">
        <v>179</v>
      </c>
      <c r="E19" s="176">
        <f>E14-E15+E16-E17-E18</f>
        <v>17507859.957834452</v>
      </c>
    </row>
    <row r="20" spans="2:5" s="129" customFormat="1" ht="15" customHeight="1">
      <c r="B20" s="150" t="s">
        <v>111</v>
      </c>
      <c r="C20" s="207">
        <v>12</v>
      </c>
      <c r="D20" s="208" t="s">
        <v>180</v>
      </c>
      <c r="E20" s="176"/>
    </row>
    <row r="21" spans="2:5" s="129" customFormat="1" ht="15" customHeight="1">
      <c r="B21" s="150" t="s">
        <v>113</v>
      </c>
      <c r="C21" s="207">
        <v>13</v>
      </c>
      <c r="D21" s="208" t="s">
        <v>181</v>
      </c>
      <c r="E21" s="176">
        <v>-217051.6382525519</v>
      </c>
    </row>
    <row r="22" spans="2:5" s="129" customFormat="1" ht="15" customHeight="1" thickBot="1">
      <c r="B22" s="152" t="s">
        <v>115</v>
      </c>
      <c r="C22" s="209">
        <v>14</v>
      </c>
      <c r="D22" s="210" t="s">
        <v>182</v>
      </c>
      <c r="E22" s="173">
        <f>E13-E19-E20+E21</f>
        <v>6334052.8863531658</v>
      </c>
    </row>
    <row r="23" spans="2:5" ht="9" customHeight="1">
      <c r="B23" s="211"/>
      <c r="C23" s="212"/>
      <c r="D23" s="213"/>
      <c r="E23" s="214"/>
    </row>
    <row r="24" spans="2:5" ht="15" customHeight="1" thickBot="1">
      <c r="B24" s="211"/>
      <c r="C24" s="248" t="s">
        <v>183</v>
      </c>
      <c r="D24" s="248"/>
      <c r="E24" s="248"/>
    </row>
    <row r="25" spans="2:5" ht="15" customHeight="1">
      <c r="B25" s="148" t="s">
        <v>117</v>
      </c>
      <c r="C25" s="201">
        <v>15</v>
      </c>
      <c r="D25" s="202" t="s">
        <v>169</v>
      </c>
      <c r="E25" s="174">
        <v>395852.08</v>
      </c>
    </row>
    <row r="26" spans="2:5" ht="15" customHeight="1">
      <c r="B26" s="150" t="s">
        <v>119</v>
      </c>
      <c r="C26" s="203">
        <v>16</v>
      </c>
      <c r="D26" s="204" t="s">
        <v>170</v>
      </c>
      <c r="E26" s="175">
        <v>259300.55096240764</v>
      </c>
    </row>
    <row r="27" spans="2:5" ht="15" customHeight="1">
      <c r="B27" s="150" t="s">
        <v>121</v>
      </c>
      <c r="C27" s="203">
        <v>17</v>
      </c>
      <c r="D27" s="205" t="s">
        <v>171</v>
      </c>
      <c r="E27" s="175">
        <v>194307.4800000001</v>
      </c>
    </row>
    <row r="28" spans="2:5" ht="15" customHeight="1">
      <c r="B28" s="150" t="s">
        <v>123</v>
      </c>
      <c r="C28" s="203">
        <v>18</v>
      </c>
      <c r="D28" s="205" t="s">
        <v>172</v>
      </c>
      <c r="E28" s="175">
        <v>189677.27523569833</v>
      </c>
    </row>
    <row r="29" spans="2:5" s="129" customFormat="1" ht="15" customHeight="1">
      <c r="B29" s="150" t="s">
        <v>125</v>
      </c>
      <c r="C29" s="207">
        <v>19</v>
      </c>
      <c r="D29" s="208" t="s">
        <v>184</v>
      </c>
      <c r="E29" s="176">
        <f>E25-E26-E27+E28</f>
        <v>131921.32427329061</v>
      </c>
    </row>
    <row r="30" spans="2:5" ht="15" customHeight="1">
      <c r="B30" s="150" t="s">
        <v>128</v>
      </c>
      <c r="C30" s="203">
        <v>20</v>
      </c>
      <c r="D30" s="204" t="s">
        <v>174</v>
      </c>
      <c r="E30" s="175">
        <v>91445.14</v>
      </c>
    </row>
    <row r="31" spans="2:5" ht="15" customHeight="1">
      <c r="B31" s="150" t="s">
        <v>130</v>
      </c>
      <c r="C31" s="203">
        <v>21</v>
      </c>
      <c r="D31" s="204" t="s">
        <v>185</v>
      </c>
      <c r="E31" s="175">
        <v>0</v>
      </c>
    </row>
    <row r="32" spans="2:5" ht="15" customHeight="1">
      <c r="B32" s="150" t="s">
        <v>132</v>
      </c>
      <c r="C32" s="203">
        <v>22</v>
      </c>
      <c r="D32" s="205" t="s">
        <v>176</v>
      </c>
      <c r="E32" s="175">
        <v>105635.92</v>
      </c>
    </row>
    <row r="33" spans="2:5" ht="15" customHeight="1">
      <c r="B33" s="150" t="s">
        <v>134</v>
      </c>
      <c r="C33" s="203">
        <v>23</v>
      </c>
      <c r="D33" s="205" t="s">
        <v>177</v>
      </c>
      <c r="E33" s="175"/>
    </row>
    <row r="34" spans="2:5" ht="15" customHeight="1">
      <c r="B34" s="150" t="s">
        <v>136</v>
      </c>
      <c r="C34" s="203">
        <v>24</v>
      </c>
      <c r="D34" s="205" t="s">
        <v>186</v>
      </c>
      <c r="E34" s="175"/>
    </row>
    <row r="35" spans="2:5" s="129" customFormat="1" ht="15" customHeight="1">
      <c r="B35" s="150" t="s">
        <v>138</v>
      </c>
      <c r="C35" s="207">
        <v>25</v>
      </c>
      <c r="D35" s="208" t="s">
        <v>187</v>
      </c>
      <c r="E35" s="176">
        <f>E30-E31+E32-E33-E34</f>
        <v>197081.06</v>
      </c>
    </row>
    <row r="36" spans="2:5" ht="15" customHeight="1">
      <c r="B36" s="150" t="s">
        <v>140</v>
      </c>
      <c r="C36" s="203">
        <v>26</v>
      </c>
      <c r="D36" s="204" t="s">
        <v>188</v>
      </c>
      <c r="E36" s="175"/>
    </row>
    <row r="37" spans="2:5" ht="15" customHeight="1">
      <c r="B37" s="150" t="s">
        <v>142</v>
      </c>
      <c r="C37" s="203">
        <v>27</v>
      </c>
      <c r="D37" s="205" t="s">
        <v>189</v>
      </c>
      <c r="E37" s="175"/>
    </row>
    <row r="38" spans="2:5" s="129" customFormat="1" ht="15" customHeight="1">
      <c r="B38" s="150" t="s">
        <v>144</v>
      </c>
      <c r="C38" s="207">
        <v>28</v>
      </c>
      <c r="D38" s="208" t="s">
        <v>190</v>
      </c>
      <c r="E38" s="176">
        <f>E36-E37</f>
        <v>0</v>
      </c>
    </row>
    <row r="39" spans="2:5" s="129" customFormat="1" ht="15" customHeight="1">
      <c r="B39" s="150" t="s">
        <v>146</v>
      </c>
      <c r="C39" s="207">
        <v>29</v>
      </c>
      <c r="D39" s="208" t="s">
        <v>191</v>
      </c>
      <c r="E39" s="176"/>
    </row>
    <row r="40" spans="2:5" s="129" customFormat="1" ht="15" customHeight="1">
      <c r="B40" s="150" t="s">
        <v>148</v>
      </c>
      <c r="C40" s="207">
        <v>30</v>
      </c>
      <c r="D40" s="208" t="s">
        <v>181</v>
      </c>
      <c r="E40" s="176">
        <v>0</v>
      </c>
    </row>
    <row r="41" spans="2:5" s="129" customFormat="1" ht="15" customHeight="1" thickBot="1">
      <c r="B41" s="152" t="s">
        <v>151</v>
      </c>
      <c r="C41" s="209">
        <v>31</v>
      </c>
      <c r="D41" s="210" t="s">
        <v>192</v>
      </c>
      <c r="E41" s="173">
        <f>E29-E35+E38-E39+E40</f>
        <v>-65159.73572670939</v>
      </c>
    </row>
    <row r="42" spans="2:5" s="146" customFormat="1" ht="9" customHeight="1" thickBot="1">
      <c r="B42" s="215"/>
      <c r="C42" s="212"/>
      <c r="D42" s="216"/>
      <c r="E42" s="155"/>
    </row>
    <row r="43" spans="2:5" s="129" customFormat="1" ht="15" customHeight="1" thickBot="1">
      <c r="B43" s="156" t="s">
        <v>153</v>
      </c>
      <c r="C43" s="217">
        <v>32</v>
      </c>
      <c r="D43" s="218" t="s">
        <v>193</v>
      </c>
      <c r="E43" s="157">
        <f>E22+E41</f>
        <v>6268893.1506264564</v>
      </c>
    </row>
    <row r="44" spans="2:5" ht="9" customHeight="1">
      <c r="B44" s="211"/>
      <c r="C44" s="212"/>
      <c r="D44" s="216"/>
      <c r="E44" s="214"/>
    </row>
    <row r="45" spans="2:5" ht="15" customHeight="1" thickBot="1">
      <c r="B45" s="211"/>
      <c r="C45" s="212"/>
      <c r="D45" s="248" t="s">
        <v>194</v>
      </c>
      <c r="E45" s="248"/>
    </row>
    <row r="46" spans="2:5" ht="15" customHeight="1">
      <c r="B46" s="148" t="s">
        <v>155</v>
      </c>
      <c r="C46" s="201">
        <v>33</v>
      </c>
      <c r="D46" s="219" t="s">
        <v>195</v>
      </c>
      <c r="E46" s="149">
        <v>0</v>
      </c>
    </row>
    <row r="47" spans="2:5" ht="15" customHeight="1">
      <c r="B47" s="150" t="s">
        <v>157</v>
      </c>
      <c r="C47" s="203">
        <v>34</v>
      </c>
      <c r="D47" s="204" t="s">
        <v>196</v>
      </c>
      <c r="E47" s="151">
        <v>0</v>
      </c>
    </row>
    <row r="48" spans="2:5" ht="15" customHeight="1">
      <c r="B48" s="150" t="s">
        <v>159</v>
      </c>
      <c r="C48" s="203">
        <v>35</v>
      </c>
      <c r="D48" s="204" t="s">
        <v>197</v>
      </c>
      <c r="E48" s="151">
        <v>0</v>
      </c>
    </row>
    <row r="49" spans="2:5" s="129" customFormat="1" ht="15" customHeight="1" thickBot="1">
      <c r="B49" s="152" t="s">
        <v>161</v>
      </c>
      <c r="C49" s="209">
        <v>36</v>
      </c>
      <c r="D49" s="210" t="s">
        <v>198</v>
      </c>
      <c r="E49" s="153">
        <f>E46-E47-E48</f>
        <v>0</v>
      </c>
    </row>
    <row r="50" spans="2:5" ht="8.25" customHeight="1">
      <c r="B50" s="211"/>
      <c r="C50" s="212"/>
      <c r="D50" s="213"/>
      <c r="E50" s="214"/>
    </row>
    <row r="51" spans="2:5" ht="15" customHeight="1" thickBot="1">
      <c r="B51" s="211"/>
      <c r="C51" s="248" t="s">
        <v>199</v>
      </c>
      <c r="D51" s="248"/>
      <c r="E51" s="248"/>
    </row>
    <row r="52" spans="2:5" ht="15" customHeight="1">
      <c r="B52" s="148" t="s">
        <v>163</v>
      </c>
      <c r="C52" s="201">
        <v>37</v>
      </c>
      <c r="D52" s="202" t="s">
        <v>200</v>
      </c>
      <c r="E52" s="174">
        <v>189469.28000000003</v>
      </c>
    </row>
    <row r="53" spans="2:5" ht="15" customHeight="1">
      <c r="B53" s="150" t="s">
        <v>165</v>
      </c>
      <c r="C53" s="203">
        <v>38</v>
      </c>
      <c r="D53" s="205" t="s">
        <v>201</v>
      </c>
      <c r="E53" s="175">
        <v>0</v>
      </c>
    </row>
    <row r="54" spans="2:5" ht="15" customHeight="1">
      <c r="B54" s="150" t="s">
        <v>202</v>
      </c>
      <c r="C54" s="203">
        <v>39</v>
      </c>
      <c r="D54" s="205" t="s">
        <v>203</v>
      </c>
      <c r="E54" s="175">
        <v>0</v>
      </c>
    </row>
    <row r="55" spans="2:5" ht="15" customHeight="1">
      <c r="B55" s="150" t="s">
        <v>204</v>
      </c>
      <c r="C55" s="203">
        <v>40</v>
      </c>
      <c r="D55" s="205" t="s">
        <v>205</v>
      </c>
      <c r="E55" s="175">
        <v>0</v>
      </c>
    </row>
    <row r="56" spans="2:5" ht="15" customHeight="1">
      <c r="B56" s="150" t="s">
        <v>206</v>
      </c>
      <c r="C56" s="203">
        <v>41</v>
      </c>
      <c r="D56" s="205" t="s">
        <v>108</v>
      </c>
      <c r="E56" s="175">
        <v>0</v>
      </c>
    </row>
    <row r="57" spans="2:5" ht="15" customHeight="1">
      <c r="B57" s="150" t="s">
        <v>207</v>
      </c>
      <c r="C57" s="203">
        <v>42</v>
      </c>
      <c r="D57" s="205" t="s">
        <v>110</v>
      </c>
      <c r="E57" s="175">
        <v>0</v>
      </c>
    </row>
    <row r="58" spans="2:5" ht="15" customHeight="1">
      <c r="B58" s="150" t="s">
        <v>208</v>
      </c>
      <c r="C58" s="203">
        <v>43</v>
      </c>
      <c r="D58" s="205" t="s">
        <v>118</v>
      </c>
      <c r="E58" s="175">
        <v>0</v>
      </c>
    </row>
    <row r="59" spans="2:5" ht="15" customHeight="1">
      <c r="B59" s="150" t="s">
        <v>209</v>
      </c>
      <c r="C59" s="203">
        <v>44</v>
      </c>
      <c r="D59" s="205" t="s">
        <v>210</v>
      </c>
      <c r="E59" s="175">
        <v>144928.15</v>
      </c>
    </row>
    <row r="60" spans="2:5" ht="15" customHeight="1">
      <c r="B60" s="150" t="s">
        <v>211</v>
      </c>
      <c r="C60" s="203">
        <v>45</v>
      </c>
      <c r="D60" s="205" t="s">
        <v>212</v>
      </c>
      <c r="E60" s="175"/>
    </row>
    <row r="61" spans="2:5" s="154" customFormat="1" ht="15" customHeight="1" thickBot="1">
      <c r="B61" s="152" t="s">
        <v>213</v>
      </c>
      <c r="C61" s="158">
        <v>46</v>
      </c>
      <c r="D61" s="220" t="s">
        <v>214</v>
      </c>
      <c r="E61" s="173">
        <f>SUM(E52:E60)</f>
        <v>334397.43000000005</v>
      </c>
    </row>
    <row r="62" spans="2:5" s="154" customFormat="1" ht="9" customHeight="1">
      <c r="B62" s="213"/>
      <c r="C62" s="212"/>
      <c r="D62" s="213"/>
      <c r="E62" s="155"/>
    </row>
    <row r="63" spans="2:5" s="154" customFormat="1" ht="15" customHeight="1" thickBot="1">
      <c r="B63" s="213"/>
      <c r="C63" s="249" t="s">
        <v>215</v>
      </c>
      <c r="D63" s="249"/>
      <c r="E63" s="249"/>
    </row>
    <row r="64" spans="2:5" ht="15" customHeight="1">
      <c r="B64" s="148" t="s">
        <v>216</v>
      </c>
      <c r="C64" s="201">
        <v>47</v>
      </c>
      <c r="D64" s="202" t="s">
        <v>217</v>
      </c>
      <c r="E64" s="174">
        <v>4943187.26</v>
      </c>
    </row>
    <row r="65" spans="2:5" ht="15" customHeight="1">
      <c r="B65" s="150" t="s">
        <v>218</v>
      </c>
      <c r="C65" s="203">
        <v>48</v>
      </c>
      <c r="D65" s="205" t="s">
        <v>219</v>
      </c>
      <c r="E65" s="175">
        <v>785187.44</v>
      </c>
    </row>
    <row r="66" spans="2:5" ht="15" customHeight="1">
      <c r="B66" s="150" t="s">
        <v>220</v>
      </c>
      <c r="C66" s="203">
        <v>49</v>
      </c>
      <c r="D66" s="205" t="s">
        <v>221</v>
      </c>
      <c r="E66" s="175">
        <v>81445.892150000014</v>
      </c>
    </row>
    <row r="67" spans="2:5" ht="15" customHeight="1">
      <c r="B67" s="150" t="s">
        <v>222</v>
      </c>
      <c r="C67" s="203">
        <v>50</v>
      </c>
      <c r="D67" s="205" t="s">
        <v>223</v>
      </c>
      <c r="E67" s="175">
        <v>484314.88</v>
      </c>
    </row>
    <row r="68" spans="2:5" ht="15" customHeight="1">
      <c r="B68" s="150" t="s">
        <v>224</v>
      </c>
      <c r="C68" s="203">
        <v>51</v>
      </c>
      <c r="D68" s="205" t="s">
        <v>225</v>
      </c>
      <c r="E68" s="175">
        <v>133831</v>
      </c>
    </row>
    <row r="69" spans="2:5" ht="15" customHeight="1">
      <c r="B69" s="150" t="s">
        <v>226</v>
      </c>
      <c r="C69" s="203">
        <v>52</v>
      </c>
      <c r="D69" s="205" t="s">
        <v>227</v>
      </c>
      <c r="E69" s="177"/>
    </row>
    <row r="70" spans="2:5" ht="15" customHeight="1" thickBot="1">
      <c r="B70" s="159" t="s">
        <v>228</v>
      </c>
      <c r="C70" s="221">
        <v>53</v>
      </c>
      <c r="D70" s="222" t="s">
        <v>229</v>
      </c>
      <c r="E70" s="178">
        <v>141940.97753741406</v>
      </c>
    </row>
    <row r="71" spans="2:5" s="134" customFormat="1" ht="9" customHeight="1" thickBot="1">
      <c r="C71" s="237"/>
      <c r="D71" s="278"/>
      <c r="E71" s="172"/>
    </row>
    <row r="72" spans="2:5" s="129" customFormat="1" ht="15" customHeight="1">
      <c r="B72" s="148" t="s">
        <v>230</v>
      </c>
      <c r="C72" s="224">
        <v>54</v>
      </c>
      <c r="D72" s="225" t="s">
        <v>231</v>
      </c>
      <c r="E72" s="179">
        <f>E43+E49+E61-E64-E65-E66-E67-E68-E69+E70</f>
        <v>317265.08601387043</v>
      </c>
    </row>
    <row r="73" spans="2:5" s="129" customFormat="1" ht="15" customHeight="1">
      <c r="B73" s="150" t="s">
        <v>232</v>
      </c>
      <c r="C73" s="207">
        <v>55</v>
      </c>
      <c r="D73" s="208" t="s">
        <v>233</v>
      </c>
      <c r="E73" s="176">
        <f>E72*15%</f>
        <v>47589.762902080562</v>
      </c>
    </row>
    <row r="74" spans="2:5" s="129" customFormat="1" ht="15" customHeight="1" thickBot="1">
      <c r="B74" s="152" t="s">
        <v>234</v>
      </c>
      <c r="C74" s="209">
        <v>56</v>
      </c>
      <c r="D74" s="210" t="s">
        <v>235</v>
      </c>
      <c r="E74" s="173">
        <f>E72-E73</f>
        <v>269675.32311178988</v>
      </c>
    </row>
    <row r="75" spans="2:5">
      <c r="D75" s="160"/>
    </row>
    <row r="76" spans="2:5">
      <c r="C76" s="242"/>
      <c r="D76" s="242"/>
      <c r="E76" s="242"/>
    </row>
    <row r="77" spans="2:5">
      <c r="C77" s="243"/>
      <c r="D77" s="243"/>
      <c r="E77" s="243"/>
    </row>
    <row r="78" spans="2:5">
      <c r="C78" s="242"/>
      <c r="D78" s="242"/>
      <c r="E78" s="242"/>
    </row>
    <row r="79" spans="2:5">
      <c r="C79" s="243"/>
      <c r="D79" s="243"/>
      <c r="E79" s="243"/>
    </row>
    <row r="80" spans="2:5">
      <c r="C80" s="242"/>
      <c r="D80" s="242"/>
      <c r="E80" s="242"/>
    </row>
    <row r="81" spans="3:5">
      <c r="C81" s="243"/>
      <c r="D81" s="243"/>
      <c r="E81" s="243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topLeftCell="A7" zoomScaleNormal="100" zoomScaleSheetLayoutView="50" workbookViewId="0">
      <selection activeCell="B8" sqref="B8:B10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71" t="s">
        <v>236</v>
      </c>
      <c r="B1" s="271"/>
      <c r="C1" s="115"/>
      <c r="D1" s="115"/>
      <c r="E1" s="115"/>
      <c r="F1" s="115"/>
      <c r="G1" s="115"/>
      <c r="H1" s="115"/>
    </row>
    <row r="2" spans="1:38">
      <c r="A2" s="164" t="s">
        <v>240</v>
      </c>
      <c r="C2" s="115"/>
      <c r="D2" s="115"/>
      <c r="E2" s="115"/>
      <c r="F2" s="115"/>
      <c r="G2" s="115"/>
      <c r="H2" s="115"/>
    </row>
    <row r="3" spans="1:38">
      <c r="A3" s="165" t="s">
        <v>242</v>
      </c>
      <c r="C3" s="115"/>
      <c r="D3" s="115"/>
      <c r="E3" s="115"/>
      <c r="F3" s="115"/>
      <c r="G3" s="115"/>
      <c r="H3" s="115"/>
    </row>
    <row r="4" spans="1:38">
      <c r="A4" s="165" t="s">
        <v>243</v>
      </c>
      <c r="C4" s="115"/>
      <c r="D4" s="115"/>
      <c r="E4" s="115"/>
      <c r="F4" s="183"/>
      <c r="G4" s="183"/>
      <c r="H4" s="115"/>
    </row>
    <row r="5" spans="1:38">
      <c r="A5" s="115"/>
      <c r="B5" s="115"/>
      <c r="C5" s="115"/>
      <c r="D5" s="115"/>
      <c r="E5" s="115"/>
      <c r="F5" s="115"/>
      <c r="G5" s="115"/>
      <c r="H5" s="115"/>
    </row>
    <row r="6" spans="1:38" ht="15" customHeight="1">
      <c r="A6" s="115"/>
      <c r="B6" s="115"/>
      <c r="C6" s="255" t="s">
        <v>82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C6" s="257" t="s">
        <v>83</v>
      </c>
      <c r="AD6" s="257"/>
      <c r="AE6" s="257"/>
      <c r="AF6" s="257"/>
      <c r="AG6" s="257"/>
      <c r="AH6" s="257"/>
      <c r="AI6" s="257"/>
      <c r="AJ6" s="257"/>
      <c r="AK6" s="257"/>
      <c r="AL6" s="257"/>
    </row>
    <row r="7" spans="1:38" ht="15.75" customHeight="1" thickBot="1">
      <c r="A7" s="115"/>
      <c r="B7" s="115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C7" s="258"/>
      <c r="AD7" s="258"/>
      <c r="AE7" s="258"/>
      <c r="AF7" s="258"/>
      <c r="AG7" s="258"/>
      <c r="AH7" s="258"/>
      <c r="AI7" s="258"/>
      <c r="AJ7" s="258"/>
      <c r="AK7" s="258"/>
      <c r="AL7" s="258"/>
    </row>
    <row r="8" spans="1:38" s="1" customFormat="1" ht="89.25" customHeight="1">
      <c r="A8" s="272" t="s">
        <v>23</v>
      </c>
      <c r="B8" s="259" t="s">
        <v>70</v>
      </c>
      <c r="C8" s="263" t="s">
        <v>22</v>
      </c>
      <c r="D8" s="252"/>
      <c r="E8" s="252"/>
      <c r="F8" s="252"/>
      <c r="G8" s="252"/>
      <c r="H8" s="266" t="s">
        <v>239</v>
      </c>
      <c r="I8" s="252" t="s">
        <v>71</v>
      </c>
      <c r="J8" s="252"/>
      <c r="K8" s="252" t="s">
        <v>72</v>
      </c>
      <c r="L8" s="252"/>
      <c r="M8" s="252"/>
      <c r="N8" s="252"/>
      <c r="O8" s="252"/>
      <c r="P8" s="252" t="s">
        <v>73</v>
      </c>
      <c r="Q8" s="252"/>
      <c r="R8" s="252" t="s">
        <v>74</v>
      </c>
      <c r="S8" s="252"/>
      <c r="T8" s="252"/>
      <c r="U8" s="252"/>
      <c r="V8" s="252"/>
      <c r="W8" s="252"/>
      <c r="X8" s="252"/>
      <c r="Y8" s="252"/>
      <c r="Z8" s="252" t="s">
        <v>77</v>
      </c>
      <c r="AA8" s="259"/>
      <c r="AC8" s="263" t="s">
        <v>71</v>
      </c>
      <c r="AD8" s="252"/>
      <c r="AE8" s="252" t="s">
        <v>72</v>
      </c>
      <c r="AF8" s="252"/>
      <c r="AG8" s="252" t="s">
        <v>78</v>
      </c>
      <c r="AH8" s="252"/>
      <c r="AI8" s="252" t="s">
        <v>79</v>
      </c>
      <c r="AJ8" s="252"/>
      <c r="AK8" s="252" t="s">
        <v>77</v>
      </c>
      <c r="AL8" s="259"/>
    </row>
    <row r="9" spans="1:38" s="1" customFormat="1" ht="41.25" customHeight="1">
      <c r="A9" s="273"/>
      <c r="B9" s="275"/>
      <c r="C9" s="277" t="s">
        <v>15</v>
      </c>
      <c r="D9" s="262"/>
      <c r="E9" s="262"/>
      <c r="F9" s="262"/>
      <c r="G9" s="12" t="s">
        <v>16</v>
      </c>
      <c r="H9" s="267"/>
      <c r="I9" s="269" t="s">
        <v>0</v>
      </c>
      <c r="J9" s="250" t="s">
        <v>1</v>
      </c>
      <c r="K9" s="262" t="s">
        <v>0</v>
      </c>
      <c r="L9" s="262"/>
      <c r="M9" s="262"/>
      <c r="N9" s="262"/>
      <c r="O9" s="12" t="s">
        <v>1</v>
      </c>
      <c r="P9" s="250" t="s">
        <v>80</v>
      </c>
      <c r="Q9" s="250" t="s">
        <v>81</v>
      </c>
      <c r="R9" s="262" t="s">
        <v>75</v>
      </c>
      <c r="S9" s="262"/>
      <c r="T9" s="262"/>
      <c r="U9" s="262"/>
      <c r="V9" s="262" t="s">
        <v>76</v>
      </c>
      <c r="W9" s="262"/>
      <c r="X9" s="262"/>
      <c r="Y9" s="262"/>
      <c r="Z9" s="250" t="s">
        <v>17</v>
      </c>
      <c r="AA9" s="260" t="s">
        <v>18</v>
      </c>
      <c r="AC9" s="264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60" t="s">
        <v>18</v>
      </c>
    </row>
    <row r="10" spans="1:38" s="1" customFormat="1" ht="83.25" customHeight="1" thickBot="1">
      <c r="A10" s="274"/>
      <c r="B10" s="276"/>
      <c r="C10" s="185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8"/>
      <c r="I10" s="270"/>
      <c r="J10" s="25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1"/>
      <c r="Q10" s="25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1"/>
      <c r="AA10" s="261"/>
      <c r="AC10" s="265"/>
      <c r="AD10" s="251"/>
      <c r="AE10" s="251"/>
      <c r="AF10" s="251"/>
      <c r="AG10" s="251"/>
      <c r="AH10" s="251"/>
      <c r="AI10" s="251"/>
      <c r="AJ10" s="251"/>
      <c r="AK10" s="251"/>
      <c r="AL10" s="261"/>
    </row>
    <row r="11" spans="1:38" s="1" customFormat="1" ht="24.95" customHeight="1" thickBot="1">
      <c r="A11" s="13" t="s">
        <v>24</v>
      </c>
      <c r="B11" s="3" t="s">
        <v>25</v>
      </c>
      <c r="C11" s="69">
        <f>SUM(C12:C15)</f>
        <v>54018</v>
      </c>
      <c r="D11" s="70">
        <f>SUM(D12:D15)</f>
        <v>41</v>
      </c>
      <c r="E11" s="70">
        <f>SUM(E12:E15)</f>
        <v>143</v>
      </c>
      <c r="F11" s="70">
        <f>SUM(F12:F15)</f>
        <v>54202</v>
      </c>
      <c r="G11" s="70">
        <f>SUM(G12:G15)</f>
        <v>48311</v>
      </c>
      <c r="H11" s="31"/>
      <c r="I11" s="70">
        <f t="shared" ref="I11:AA11" si="0">SUM(I12:I15)</f>
        <v>628485.16732998868</v>
      </c>
      <c r="J11" s="70">
        <f t="shared" si="0"/>
        <v>259300.55099999998</v>
      </c>
      <c r="K11" s="70">
        <f t="shared" si="0"/>
        <v>393566.44</v>
      </c>
      <c r="L11" s="70">
        <f t="shared" si="0"/>
        <v>1507.75</v>
      </c>
      <c r="M11" s="70">
        <f t="shared" si="0"/>
        <v>777.89</v>
      </c>
      <c r="N11" s="70">
        <f t="shared" si="0"/>
        <v>395852.08</v>
      </c>
      <c r="O11" s="70">
        <f t="shared" si="0"/>
        <v>259300.55096240764</v>
      </c>
      <c r="P11" s="70">
        <f t="shared" si="0"/>
        <v>201544.59999999992</v>
      </c>
      <c r="Q11" s="70">
        <f t="shared" si="0"/>
        <v>131921.32427329061</v>
      </c>
      <c r="R11" s="70">
        <f t="shared" si="0"/>
        <v>91445.14</v>
      </c>
      <c r="S11" s="70">
        <f t="shared" si="0"/>
        <v>0</v>
      </c>
      <c r="T11" s="70">
        <f t="shared" si="0"/>
        <v>0</v>
      </c>
      <c r="U11" s="70">
        <f>SUM(U12:U15)</f>
        <v>91445.14</v>
      </c>
      <c r="V11" s="70">
        <f>SUM(V12:V15)</f>
        <v>91445.14</v>
      </c>
      <c r="W11" s="70">
        <f>SUM(W12:W15)</f>
        <v>0</v>
      </c>
      <c r="X11" s="70">
        <f>SUM(X12:X15)</f>
        <v>0</v>
      </c>
      <c r="Y11" s="70">
        <f t="shared" si="0"/>
        <v>91445.14</v>
      </c>
      <c r="Z11" s="70">
        <f>SUM(Z12:Z15)</f>
        <v>197081.06</v>
      </c>
      <c r="AA11" s="71">
        <f>SUM(AA12:AA15)</f>
        <v>197081.06</v>
      </c>
      <c r="AC11" s="69">
        <f t="shared" ref="AC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</row>
    <row r="12" spans="1:38" s="4" customFormat="1" ht="24.95" customHeight="1">
      <c r="A12" s="17"/>
      <c r="B12" s="24" t="s">
        <v>26</v>
      </c>
      <c r="C12" s="186">
        <v>54018</v>
      </c>
      <c r="D12" s="44">
        <v>41</v>
      </c>
      <c r="E12" s="44">
        <v>143</v>
      </c>
      <c r="F12" s="44">
        <f>SUM(C12:E12)</f>
        <v>54202</v>
      </c>
      <c r="G12" s="73">
        <v>48311</v>
      </c>
      <c r="H12" s="31"/>
      <c r="I12" s="73">
        <v>628485.16732998868</v>
      </c>
      <c r="J12" s="73">
        <v>259300.55099999998</v>
      </c>
      <c r="K12" s="73">
        <v>393566.44</v>
      </c>
      <c r="L12" s="73">
        <v>1507.75</v>
      </c>
      <c r="M12" s="73">
        <v>777.89</v>
      </c>
      <c r="N12" s="57">
        <f>SUM(K12:M12)</f>
        <v>395852.08</v>
      </c>
      <c r="O12" s="73">
        <v>259300.55096240764</v>
      </c>
      <c r="P12" s="73">
        <v>201544.59999999992</v>
      </c>
      <c r="Q12" s="73">
        <v>131921.32427329061</v>
      </c>
      <c r="R12" s="73">
        <v>91445.14</v>
      </c>
      <c r="S12" s="73"/>
      <c r="T12" s="73"/>
      <c r="U12" s="44">
        <f>SUM(R12:T12)</f>
        <v>91445.14</v>
      </c>
      <c r="V12" s="73">
        <v>91445.14</v>
      </c>
      <c r="W12" s="73">
        <v>0</v>
      </c>
      <c r="X12" s="73">
        <v>0</v>
      </c>
      <c r="Y12" s="44">
        <f>SUM(V12:X12)</f>
        <v>91445.14</v>
      </c>
      <c r="Z12" s="73">
        <v>197081.06</v>
      </c>
      <c r="AA12" s="74">
        <v>197081.06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</row>
    <row r="13" spans="1:38" ht="24.95" customHeight="1">
      <c r="A13" s="18"/>
      <c r="B13" s="68" t="s">
        <v>27</v>
      </c>
      <c r="C13" s="187"/>
      <c r="D13" s="45"/>
      <c r="E13" s="45"/>
      <c r="F13" s="45">
        <f>SUM(C13:E13)</f>
        <v>0</v>
      </c>
      <c r="G13" s="76">
        <v>0</v>
      </c>
      <c r="H13" s="105"/>
      <c r="I13" s="76">
        <v>0</v>
      </c>
      <c r="J13" s="76">
        <v>0</v>
      </c>
      <c r="K13" s="76"/>
      <c r="L13" s="76"/>
      <c r="M13" s="76"/>
      <c r="N13" s="58">
        <f>SUM(K13:M13)</f>
        <v>0</v>
      </c>
      <c r="O13" s="76"/>
      <c r="P13" s="182">
        <v>0</v>
      </c>
      <c r="Q13" s="182">
        <v>0</v>
      </c>
      <c r="R13" s="182"/>
      <c r="S13" s="182"/>
      <c r="T13" s="182"/>
      <c r="U13" s="45">
        <f>SUM(R13:T13)</f>
        <v>0</v>
      </c>
      <c r="V13" s="182">
        <v>0</v>
      </c>
      <c r="W13" s="182">
        <v>0</v>
      </c>
      <c r="X13" s="182">
        <v>0</v>
      </c>
      <c r="Y13" s="45">
        <f>SUM(V13:X13)</f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</row>
    <row r="14" spans="1:38" ht="24.95" customHeight="1">
      <c r="A14" s="18"/>
      <c r="B14" s="68" t="s">
        <v>28</v>
      </c>
      <c r="C14" s="187"/>
      <c r="D14" s="45"/>
      <c r="E14" s="45"/>
      <c r="F14" s="45">
        <f>SUM(C14:E14)</f>
        <v>0</v>
      </c>
      <c r="G14" s="76">
        <v>0</v>
      </c>
      <c r="H14" s="105"/>
      <c r="I14" s="76">
        <v>0</v>
      </c>
      <c r="J14" s="76">
        <v>0</v>
      </c>
      <c r="K14" s="76"/>
      <c r="L14" s="76"/>
      <c r="M14" s="76"/>
      <c r="N14" s="58">
        <f>SUM(K14:M14)</f>
        <v>0</v>
      </c>
      <c r="O14" s="76"/>
      <c r="P14" s="76">
        <v>0</v>
      </c>
      <c r="Q14" s="76">
        <v>0</v>
      </c>
      <c r="R14" s="76"/>
      <c r="S14" s="76"/>
      <c r="T14" s="76"/>
      <c r="U14" s="45">
        <f>SUM(R14:T14)</f>
        <v>0</v>
      </c>
      <c r="V14" s="76">
        <v>0</v>
      </c>
      <c r="W14" s="76">
        <v>0</v>
      </c>
      <c r="X14" s="76">
        <v>0</v>
      </c>
      <c r="Y14" s="45">
        <f>SUM(V14:X14)</f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38" ht="24.95" customHeight="1" thickBot="1">
      <c r="A15" s="19"/>
      <c r="B15" s="25" t="s">
        <v>29</v>
      </c>
      <c r="C15" s="188"/>
      <c r="D15" s="46"/>
      <c r="E15" s="46"/>
      <c r="F15" s="46">
        <f>SUM(C15:E15)</f>
        <v>0</v>
      </c>
      <c r="G15" s="79">
        <v>0</v>
      </c>
      <c r="H15" s="33"/>
      <c r="I15" s="79">
        <v>0</v>
      </c>
      <c r="J15" s="79">
        <v>0</v>
      </c>
      <c r="K15" s="79"/>
      <c r="L15" s="79"/>
      <c r="M15" s="79"/>
      <c r="N15" s="59">
        <f>SUM(K15:M15)</f>
        <v>0</v>
      </c>
      <c r="O15" s="79"/>
      <c r="P15" s="79">
        <v>0</v>
      </c>
      <c r="Q15" s="79">
        <v>0</v>
      </c>
      <c r="R15" s="79"/>
      <c r="S15" s="79"/>
      <c r="T15" s="79"/>
      <c r="U15" s="46">
        <f>SUM(R15:T15)</f>
        <v>0</v>
      </c>
      <c r="V15" s="79">
        <v>0</v>
      </c>
      <c r="W15" s="79">
        <v>0</v>
      </c>
      <c r="X15" s="79">
        <v>0</v>
      </c>
      <c r="Y15" s="46">
        <f>SUM(V15:X15)</f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 ht="24.95" customHeight="1" thickBot="1">
      <c r="A16" s="13" t="s">
        <v>30</v>
      </c>
      <c r="B16" s="3" t="s">
        <v>11</v>
      </c>
      <c r="C16" s="189">
        <v>616</v>
      </c>
      <c r="D16" s="47">
        <v>1342</v>
      </c>
      <c r="E16" s="47">
        <v>103</v>
      </c>
      <c r="F16" s="47">
        <f>SUM(C16:E16)</f>
        <v>2061</v>
      </c>
      <c r="G16" s="82">
        <v>940</v>
      </c>
      <c r="H16" s="32"/>
      <c r="I16" s="82">
        <v>156612.31999999998</v>
      </c>
      <c r="J16" s="82">
        <v>0</v>
      </c>
      <c r="K16" s="82">
        <v>36429.1</v>
      </c>
      <c r="L16" s="82">
        <v>106547.62</v>
      </c>
      <c r="M16" s="82">
        <v>596</v>
      </c>
      <c r="N16" s="60">
        <f>SUM(K16:M16)</f>
        <v>143572.72</v>
      </c>
      <c r="O16" s="82"/>
      <c r="P16" s="82">
        <v>296170.38</v>
      </c>
      <c r="Q16" s="82">
        <v>296170.38</v>
      </c>
      <c r="R16" s="82">
        <v>10912.38</v>
      </c>
      <c r="S16" s="82">
        <v>10332.56</v>
      </c>
      <c r="T16" s="82">
        <v>0</v>
      </c>
      <c r="U16" s="47">
        <f>SUM(R16:T16)</f>
        <v>21244.94</v>
      </c>
      <c r="V16" s="82">
        <v>10912.38</v>
      </c>
      <c r="W16" s="82">
        <v>10332.56</v>
      </c>
      <c r="X16" s="82">
        <v>0</v>
      </c>
      <c r="Y16" s="47">
        <f>SUM(V16:X16)</f>
        <v>21244.94</v>
      </c>
      <c r="Z16" s="82">
        <v>-45860.882553000003</v>
      </c>
      <c r="AA16" s="83">
        <v>-45860.882553000003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</row>
    <row r="17" spans="1:38" ht="24.95" customHeight="1" thickBot="1">
      <c r="A17" s="13" t="s">
        <v>31</v>
      </c>
      <c r="B17" s="3" t="s">
        <v>32</v>
      </c>
      <c r="C17" s="190">
        <f t="shared" ref="C17:E17" si="2">SUM(C18:C19)</f>
        <v>23095</v>
      </c>
      <c r="D17" s="48">
        <f t="shared" si="2"/>
        <v>1496</v>
      </c>
      <c r="E17" s="48">
        <f t="shared" si="2"/>
        <v>603</v>
      </c>
      <c r="F17" s="48">
        <f>SUM(F18:F19)</f>
        <v>25194</v>
      </c>
      <c r="G17" s="48">
        <f t="shared" ref="G17:AA17" si="3">SUM(G18:G19)</f>
        <v>28234</v>
      </c>
      <c r="H17" s="35"/>
      <c r="I17" s="48">
        <f t="shared" si="3"/>
        <v>513338.90941399941</v>
      </c>
      <c r="J17" s="48">
        <f t="shared" si="3"/>
        <v>49348.961365793242</v>
      </c>
      <c r="K17" s="48">
        <f t="shared" si="3"/>
        <v>395212.89</v>
      </c>
      <c r="L17" s="48">
        <f t="shared" si="3"/>
        <v>38145.630000000005</v>
      </c>
      <c r="M17" s="48">
        <f t="shared" si="3"/>
        <v>802.21</v>
      </c>
      <c r="N17" s="48">
        <f t="shared" si="3"/>
        <v>434160.73</v>
      </c>
      <c r="O17" s="48">
        <f t="shared" si="3"/>
        <v>49348.961365793242</v>
      </c>
      <c r="P17" s="48">
        <f t="shared" si="3"/>
        <v>310243.32</v>
      </c>
      <c r="Q17" s="48">
        <f t="shared" si="3"/>
        <v>270958.97486836521</v>
      </c>
      <c r="R17" s="48">
        <f t="shared" si="3"/>
        <v>6390</v>
      </c>
      <c r="S17" s="48">
        <f t="shared" si="3"/>
        <v>2829.44</v>
      </c>
      <c r="T17" s="48">
        <f t="shared" si="3"/>
        <v>3000</v>
      </c>
      <c r="U17" s="48">
        <f t="shared" si="3"/>
        <v>12219.44</v>
      </c>
      <c r="V17" s="48">
        <f t="shared" si="3"/>
        <v>6390</v>
      </c>
      <c r="W17" s="48">
        <f t="shared" si="3"/>
        <v>2829.44</v>
      </c>
      <c r="X17" s="48">
        <f t="shared" si="3"/>
        <v>3000</v>
      </c>
      <c r="Y17" s="48">
        <f t="shared" si="3"/>
        <v>12219.44</v>
      </c>
      <c r="Z17" s="48">
        <f t="shared" si="3"/>
        <v>13070.590000000009</v>
      </c>
      <c r="AA17" s="191">
        <f t="shared" si="3"/>
        <v>13070.590000000009</v>
      </c>
      <c r="AC17" s="69">
        <f t="shared" ref="AC17:AL17" si="4">SUM(AC18:AC19)</f>
        <v>0</v>
      </c>
      <c r="AD17" s="70">
        <f t="shared" si="4"/>
        <v>0</v>
      </c>
      <c r="AE17" s="70">
        <f t="shared" si="4"/>
        <v>0</v>
      </c>
      <c r="AF17" s="70">
        <f t="shared" si="4"/>
        <v>0</v>
      </c>
      <c r="AG17" s="70">
        <f t="shared" si="4"/>
        <v>0</v>
      </c>
      <c r="AH17" s="70">
        <f t="shared" si="4"/>
        <v>0</v>
      </c>
      <c r="AI17" s="70">
        <f t="shared" si="4"/>
        <v>0</v>
      </c>
      <c r="AJ17" s="70">
        <f t="shared" si="4"/>
        <v>0</v>
      </c>
      <c r="AK17" s="70">
        <f t="shared" si="4"/>
        <v>0</v>
      </c>
      <c r="AL17" s="71">
        <f t="shared" si="4"/>
        <v>0</v>
      </c>
    </row>
    <row r="18" spans="1:38" ht="24.95" customHeight="1">
      <c r="A18" s="17"/>
      <c r="B18" s="6" t="s">
        <v>33</v>
      </c>
      <c r="C18" s="192">
        <v>22176</v>
      </c>
      <c r="D18" s="49">
        <v>133</v>
      </c>
      <c r="E18" s="49">
        <v>600</v>
      </c>
      <c r="F18" s="49">
        <f>SUM(C18:E18)</f>
        <v>22909</v>
      </c>
      <c r="G18" s="85">
        <v>24600</v>
      </c>
      <c r="H18" s="34"/>
      <c r="I18" s="85">
        <v>372973.75261399918</v>
      </c>
      <c r="J18" s="85">
        <v>49348.961365793242</v>
      </c>
      <c r="K18" s="85">
        <v>323448.86</v>
      </c>
      <c r="L18" s="85">
        <v>754.62</v>
      </c>
      <c r="M18" s="85">
        <v>667.21</v>
      </c>
      <c r="N18" s="61">
        <f>SUM(K18:M18)</f>
        <v>324870.69</v>
      </c>
      <c r="O18" s="85">
        <v>49348.961365793242</v>
      </c>
      <c r="P18" s="85">
        <v>213044.53</v>
      </c>
      <c r="Q18" s="85">
        <v>173760.18486836518</v>
      </c>
      <c r="R18" s="85">
        <v>300</v>
      </c>
      <c r="S18" s="85">
        <v>0</v>
      </c>
      <c r="T18" s="85">
        <v>3000</v>
      </c>
      <c r="U18" s="49">
        <f>SUM(R18:T18)</f>
        <v>3300</v>
      </c>
      <c r="V18" s="85">
        <v>300</v>
      </c>
      <c r="W18" s="85">
        <v>0</v>
      </c>
      <c r="X18" s="85">
        <v>3000</v>
      </c>
      <c r="Y18" s="49">
        <f>SUM(V18:X18)</f>
        <v>3300</v>
      </c>
      <c r="Z18" s="85">
        <v>4651.1500000000087</v>
      </c>
      <c r="AA18" s="86">
        <v>4651.1500000000087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8" ht="24.95" customHeight="1" thickBot="1">
      <c r="A19" s="20"/>
      <c r="B19" s="26" t="s">
        <v>34</v>
      </c>
      <c r="C19" s="193">
        <v>919</v>
      </c>
      <c r="D19" s="50">
        <v>1363</v>
      </c>
      <c r="E19" s="50">
        <v>3</v>
      </c>
      <c r="F19" s="50">
        <f>SUM(C19:E19)</f>
        <v>2285</v>
      </c>
      <c r="G19" s="88">
        <v>3634</v>
      </c>
      <c r="H19" s="33"/>
      <c r="I19" s="88">
        <v>140365.1568000002</v>
      </c>
      <c r="J19" s="88">
        <v>0</v>
      </c>
      <c r="K19" s="88">
        <v>71764.03</v>
      </c>
      <c r="L19" s="88">
        <v>37391.01</v>
      </c>
      <c r="M19" s="88">
        <v>135</v>
      </c>
      <c r="N19" s="62">
        <f>SUM(K19:M19)</f>
        <v>109290.04000000001</v>
      </c>
      <c r="O19" s="88">
        <v>0</v>
      </c>
      <c r="P19" s="88">
        <v>97198.790000000008</v>
      </c>
      <c r="Q19" s="88">
        <v>97198.790000000008</v>
      </c>
      <c r="R19" s="88">
        <v>6090</v>
      </c>
      <c r="S19" s="88">
        <v>2829.44</v>
      </c>
      <c r="T19" s="88">
        <v>0</v>
      </c>
      <c r="U19" s="50">
        <f>SUM(R19:T19)</f>
        <v>8919.44</v>
      </c>
      <c r="V19" s="88">
        <v>6090</v>
      </c>
      <c r="W19" s="88">
        <v>2829.44</v>
      </c>
      <c r="X19" s="88">
        <v>0</v>
      </c>
      <c r="Y19" s="50">
        <f>SUM(V19:X19)</f>
        <v>8919.44</v>
      </c>
      <c r="Z19" s="88">
        <v>8419.44</v>
      </c>
      <c r="AA19" s="89">
        <v>8419.44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</row>
    <row r="20" spans="1:38" ht="24.95" customHeight="1" thickBot="1">
      <c r="A20" s="13" t="s">
        <v>35</v>
      </c>
      <c r="B20" s="3" t="s">
        <v>2</v>
      </c>
      <c r="C20" s="194">
        <v>41810</v>
      </c>
      <c r="D20" s="51">
        <v>3299</v>
      </c>
      <c r="E20" s="51">
        <v>11920</v>
      </c>
      <c r="F20" s="51">
        <f>SUM(C20:E20)</f>
        <v>57029</v>
      </c>
      <c r="G20" s="91">
        <v>64414</v>
      </c>
      <c r="H20" s="32"/>
      <c r="I20" s="91">
        <v>26761770.612464648</v>
      </c>
      <c r="J20" s="91">
        <v>0</v>
      </c>
      <c r="K20" s="91">
        <v>18106083.57</v>
      </c>
      <c r="L20" s="91">
        <v>1880923</v>
      </c>
      <c r="M20" s="91">
        <v>3569095.95</v>
      </c>
      <c r="N20" s="63">
        <f>SUM(K20:M20)</f>
        <v>23556102.52</v>
      </c>
      <c r="O20" s="91">
        <v>0</v>
      </c>
      <c r="P20" s="91">
        <v>17903060.190000001</v>
      </c>
      <c r="Q20" s="91">
        <v>17903060.190000001</v>
      </c>
      <c r="R20" s="91">
        <v>11055496.300000001</v>
      </c>
      <c r="S20" s="91">
        <v>598520.62</v>
      </c>
      <c r="T20" s="91">
        <v>2598707.86</v>
      </c>
      <c r="U20" s="51">
        <f>SUM(R20:T20)</f>
        <v>14252724.779999999</v>
      </c>
      <c r="V20" s="91">
        <v>11055496.300000001</v>
      </c>
      <c r="W20" s="91">
        <v>598520.62</v>
      </c>
      <c r="X20" s="91">
        <v>2598707.86</v>
      </c>
      <c r="Y20" s="51">
        <f>SUM(V20:X20)</f>
        <v>14252724.779999999</v>
      </c>
      <c r="Z20" s="91">
        <v>14311262.039999999</v>
      </c>
      <c r="AA20" s="92">
        <v>14311262.039999999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</row>
    <row r="21" spans="1:38" ht="24.95" customHeight="1" thickBot="1">
      <c r="A21" s="13" t="s">
        <v>36</v>
      </c>
      <c r="B21" s="3" t="s">
        <v>37</v>
      </c>
      <c r="C21" s="190">
        <f t="shared" ref="C21:AA21" si="5">SUM(C22:C23)</f>
        <v>1491</v>
      </c>
      <c r="D21" s="48">
        <f t="shared" si="5"/>
        <v>1403</v>
      </c>
      <c r="E21" s="48">
        <f t="shared" si="5"/>
        <v>3</v>
      </c>
      <c r="F21" s="48">
        <f>SUM(F22:F23)</f>
        <v>2897</v>
      </c>
      <c r="G21" s="48">
        <f t="shared" si="5"/>
        <v>4567</v>
      </c>
      <c r="H21" s="48">
        <f t="shared" si="5"/>
        <v>2897</v>
      </c>
      <c r="I21" s="48">
        <f t="shared" si="5"/>
        <v>3361172.0284869997</v>
      </c>
      <c r="J21" s="48">
        <f t="shared" si="5"/>
        <v>119112.08140317809</v>
      </c>
      <c r="K21" s="48">
        <f t="shared" si="5"/>
        <v>1281055.56</v>
      </c>
      <c r="L21" s="48">
        <f t="shared" si="5"/>
        <v>1500108.73</v>
      </c>
      <c r="M21" s="48">
        <f t="shared" si="5"/>
        <v>2340.42</v>
      </c>
      <c r="N21" s="48">
        <f t="shared" si="5"/>
        <v>2783504.71</v>
      </c>
      <c r="O21" s="48">
        <f t="shared" si="5"/>
        <v>119112.08140317809</v>
      </c>
      <c r="P21" s="48">
        <f t="shared" si="5"/>
        <v>2614312.5699999998</v>
      </c>
      <c r="Q21" s="48">
        <f t="shared" si="5"/>
        <v>2506519.0733798132</v>
      </c>
      <c r="R21" s="48">
        <f t="shared" si="5"/>
        <v>902695.32</v>
      </c>
      <c r="S21" s="48">
        <f t="shared" si="5"/>
        <v>1553579.88</v>
      </c>
      <c r="T21" s="48">
        <f t="shared" si="5"/>
        <v>0</v>
      </c>
      <c r="U21" s="48">
        <f t="shared" si="5"/>
        <v>2456275.1999999997</v>
      </c>
      <c r="V21" s="48">
        <f t="shared" si="5"/>
        <v>902695.32</v>
      </c>
      <c r="W21" s="48">
        <f t="shared" si="5"/>
        <v>1553579.88</v>
      </c>
      <c r="X21" s="48">
        <f t="shared" si="5"/>
        <v>0</v>
      </c>
      <c r="Y21" s="48">
        <f t="shared" si="5"/>
        <v>2456275.1999999997</v>
      </c>
      <c r="Z21" s="48">
        <f t="shared" si="5"/>
        <v>2099955.5730999997</v>
      </c>
      <c r="AA21" s="191">
        <f t="shared" si="5"/>
        <v>2100355.5730999997</v>
      </c>
      <c r="AC21" s="69">
        <f t="shared" ref="AC21:AL21" si="6">SUM(AC22:AC23)</f>
        <v>0</v>
      </c>
      <c r="AD21" s="70">
        <f t="shared" si="6"/>
        <v>0</v>
      </c>
      <c r="AE21" s="70">
        <f t="shared" si="6"/>
        <v>0</v>
      </c>
      <c r="AF21" s="70">
        <f t="shared" si="6"/>
        <v>0</v>
      </c>
      <c r="AG21" s="70">
        <f t="shared" si="6"/>
        <v>0</v>
      </c>
      <c r="AH21" s="70">
        <f t="shared" si="6"/>
        <v>0</v>
      </c>
      <c r="AI21" s="70">
        <f t="shared" si="6"/>
        <v>0</v>
      </c>
      <c r="AJ21" s="70">
        <f t="shared" si="6"/>
        <v>0</v>
      </c>
      <c r="AK21" s="70">
        <f t="shared" si="6"/>
        <v>0</v>
      </c>
      <c r="AL21" s="71">
        <f t="shared" si="6"/>
        <v>0</v>
      </c>
    </row>
    <row r="22" spans="1:38" ht="24.95" customHeight="1">
      <c r="A22" s="21"/>
      <c r="B22" s="6" t="s">
        <v>38</v>
      </c>
      <c r="C22" s="186">
        <v>1491</v>
      </c>
      <c r="D22" s="44">
        <v>1403</v>
      </c>
      <c r="E22" s="44">
        <v>3</v>
      </c>
      <c r="F22" s="44">
        <f>SUM(C22:E22)</f>
        <v>2897</v>
      </c>
      <c r="G22" s="73">
        <v>4567</v>
      </c>
      <c r="H22" s="73">
        <v>2897</v>
      </c>
      <c r="I22" s="73">
        <v>3361172.0284869997</v>
      </c>
      <c r="J22" s="73">
        <v>119112.08140317809</v>
      </c>
      <c r="K22" s="73">
        <v>1281055.56</v>
      </c>
      <c r="L22" s="73">
        <v>1500108.73</v>
      </c>
      <c r="M22" s="73">
        <v>2340.42</v>
      </c>
      <c r="N22" s="57">
        <f>SUM(K22:M22)</f>
        <v>2783504.71</v>
      </c>
      <c r="O22" s="73">
        <v>119112.08140317809</v>
      </c>
      <c r="P22" s="73">
        <v>2614312.5699999998</v>
      </c>
      <c r="Q22" s="73">
        <v>2506519.0733798132</v>
      </c>
      <c r="R22" s="73">
        <v>902695.32</v>
      </c>
      <c r="S22" s="73">
        <v>1553579.88</v>
      </c>
      <c r="T22" s="73">
        <v>0</v>
      </c>
      <c r="U22" s="44">
        <f>SUM(R22:T22)</f>
        <v>2456275.1999999997</v>
      </c>
      <c r="V22" s="73">
        <v>902695.32</v>
      </c>
      <c r="W22" s="73">
        <v>1553579.88</v>
      </c>
      <c r="X22" s="73">
        <v>0</v>
      </c>
      <c r="Y22" s="44">
        <f>SUM(V22:X22)</f>
        <v>2456275.1999999997</v>
      </c>
      <c r="Z22" s="73">
        <v>2099955.5730999997</v>
      </c>
      <c r="AA22" s="74">
        <v>2100355.5730999997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ht="24.95" customHeight="1" thickBot="1">
      <c r="A23" s="19"/>
      <c r="B23" s="27" t="s">
        <v>39</v>
      </c>
      <c r="C23" s="112">
        <v>0</v>
      </c>
      <c r="D23" s="113">
        <v>0</v>
      </c>
      <c r="E23" s="113">
        <v>0</v>
      </c>
      <c r="F23" s="113">
        <f>SUM(C23:E23)</f>
        <v>0</v>
      </c>
      <c r="G23" s="113">
        <v>0</v>
      </c>
      <c r="H23" s="113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41">
        <f>SUM(K23:M23)</f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f>SUM(R23:T23)</f>
        <v>0</v>
      </c>
      <c r="V23" s="113">
        <v>0</v>
      </c>
      <c r="W23" s="113">
        <v>0</v>
      </c>
      <c r="X23" s="113">
        <v>0</v>
      </c>
      <c r="Y23" s="113">
        <f>SUM(V23:X23)</f>
        <v>0</v>
      </c>
      <c r="Z23" s="113">
        <v>0</v>
      </c>
      <c r="AA23" s="114">
        <v>0</v>
      </c>
      <c r="AC23" s="112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38" ht="24.95" customHeight="1" thickBot="1">
      <c r="A24" s="13" t="s">
        <v>40</v>
      </c>
      <c r="B24" s="3" t="s">
        <v>41</v>
      </c>
      <c r="C24" s="195">
        <f t="shared" ref="C24:AA24" si="7">SUM(C25:C27)</f>
        <v>5011</v>
      </c>
      <c r="D24" s="52">
        <f t="shared" si="7"/>
        <v>201010</v>
      </c>
      <c r="E24" s="52">
        <f t="shared" si="7"/>
        <v>3</v>
      </c>
      <c r="F24" s="52">
        <f>SUM(F25:F27)</f>
        <v>206024</v>
      </c>
      <c r="G24" s="52">
        <f t="shared" si="7"/>
        <v>42530</v>
      </c>
      <c r="H24" s="52">
        <f t="shared" si="7"/>
        <v>206004</v>
      </c>
      <c r="I24" s="52">
        <f t="shared" si="7"/>
        <v>1050895.7383796668</v>
      </c>
      <c r="J24" s="52">
        <f t="shared" si="7"/>
        <v>0</v>
      </c>
      <c r="K24" s="52">
        <f t="shared" si="7"/>
        <v>250258.09333333335</v>
      </c>
      <c r="L24" s="52">
        <f t="shared" si="7"/>
        <v>709760.22333333374</v>
      </c>
      <c r="M24" s="52">
        <f t="shared" si="7"/>
        <v>285</v>
      </c>
      <c r="N24" s="52">
        <f t="shared" si="7"/>
        <v>960303.31666666712</v>
      </c>
      <c r="O24" s="52">
        <f t="shared" si="7"/>
        <v>0</v>
      </c>
      <c r="P24" s="52">
        <f t="shared" si="7"/>
        <v>930131.59543994337</v>
      </c>
      <c r="Q24" s="52">
        <f t="shared" si="7"/>
        <v>930131.59543994337</v>
      </c>
      <c r="R24" s="52">
        <f t="shared" si="7"/>
        <v>185930.12346405227</v>
      </c>
      <c r="S24" s="52">
        <f t="shared" si="7"/>
        <v>252702.53732026147</v>
      </c>
      <c r="T24" s="52">
        <f t="shared" si="7"/>
        <v>0</v>
      </c>
      <c r="U24" s="52">
        <f t="shared" si="7"/>
        <v>438632.66078431375</v>
      </c>
      <c r="V24" s="52">
        <f t="shared" si="7"/>
        <v>185930.12346405227</v>
      </c>
      <c r="W24" s="52">
        <f t="shared" si="7"/>
        <v>252702.53732026147</v>
      </c>
      <c r="X24" s="52">
        <f t="shared" si="7"/>
        <v>0</v>
      </c>
      <c r="Y24" s="52">
        <f t="shared" si="7"/>
        <v>438632.66078431375</v>
      </c>
      <c r="Z24" s="52">
        <f t="shared" si="7"/>
        <v>412843.12862745108</v>
      </c>
      <c r="AA24" s="196">
        <f t="shared" si="7"/>
        <v>412843.12862745108</v>
      </c>
      <c r="AC24" s="93">
        <f t="shared" ref="AC24:AL24" si="8">SUM(AC25:AC27)</f>
        <v>0</v>
      </c>
      <c r="AD24" s="94">
        <f t="shared" si="8"/>
        <v>0</v>
      </c>
      <c r="AE24" s="94">
        <f t="shared" si="8"/>
        <v>0</v>
      </c>
      <c r="AF24" s="94">
        <f t="shared" si="8"/>
        <v>0</v>
      </c>
      <c r="AG24" s="94">
        <f t="shared" si="8"/>
        <v>0</v>
      </c>
      <c r="AH24" s="94">
        <f t="shared" si="8"/>
        <v>0</v>
      </c>
      <c r="AI24" s="94">
        <f t="shared" si="8"/>
        <v>0</v>
      </c>
      <c r="AJ24" s="94">
        <f t="shared" si="8"/>
        <v>0</v>
      </c>
      <c r="AK24" s="94">
        <f t="shared" si="8"/>
        <v>0</v>
      </c>
      <c r="AL24" s="95">
        <f t="shared" si="8"/>
        <v>0</v>
      </c>
    </row>
    <row r="25" spans="1:38" ht="24.95" customHeight="1">
      <c r="A25" s="17"/>
      <c r="B25" s="6" t="s">
        <v>42</v>
      </c>
      <c r="C25" s="186">
        <v>3508</v>
      </c>
      <c r="D25" s="44">
        <v>199606</v>
      </c>
      <c r="E25" s="44">
        <v>0</v>
      </c>
      <c r="F25" s="44">
        <f>SUM(C25:E25)</f>
        <v>203114</v>
      </c>
      <c r="G25" s="73">
        <v>37870</v>
      </c>
      <c r="H25" s="73">
        <v>203114</v>
      </c>
      <c r="I25" s="73">
        <v>595786.16666666721</v>
      </c>
      <c r="J25" s="73">
        <v>0</v>
      </c>
      <c r="K25" s="73">
        <v>35642.833333333358</v>
      </c>
      <c r="L25" s="73">
        <v>560143.33333333372</v>
      </c>
      <c r="M25" s="73">
        <v>0</v>
      </c>
      <c r="N25" s="57">
        <f>SUM(K25:M25)</f>
        <v>595786.16666666709</v>
      </c>
      <c r="O25" s="73">
        <v>0</v>
      </c>
      <c r="P25" s="73">
        <v>556546.71543994336</v>
      </c>
      <c r="Q25" s="73">
        <v>556546.71543994336</v>
      </c>
      <c r="R25" s="73">
        <v>594.34346405228791</v>
      </c>
      <c r="S25" s="73">
        <v>42308.577320261466</v>
      </c>
      <c r="T25" s="73">
        <v>0</v>
      </c>
      <c r="U25" s="44">
        <f>SUM(R25:T25)</f>
        <v>42902.920784313756</v>
      </c>
      <c r="V25" s="73">
        <v>594.34346405228791</v>
      </c>
      <c r="W25" s="73">
        <v>42308.577320261466</v>
      </c>
      <c r="X25" s="73">
        <v>0</v>
      </c>
      <c r="Y25" s="44">
        <f>SUM(V25:X25)</f>
        <v>42902.920784313756</v>
      </c>
      <c r="Z25" s="73">
        <v>32374.278627451014</v>
      </c>
      <c r="AA25" s="74">
        <v>32374.278627451014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</row>
    <row r="26" spans="1:38" ht="24.95" customHeight="1">
      <c r="A26" s="18"/>
      <c r="B26" s="7" t="s">
        <v>3</v>
      </c>
      <c r="C26" s="106">
        <v>1483</v>
      </c>
      <c r="D26" s="107">
        <v>1404</v>
      </c>
      <c r="E26" s="107">
        <v>3</v>
      </c>
      <c r="F26" s="107">
        <f>SUM(C26:E26)</f>
        <v>2890</v>
      </c>
      <c r="G26" s="107">
        <v>4648</v>
      </c>
      <c r="H26" s="73">
        <v>2890</v>
      </c>
      <c r="I26" s="107">
        <v>436106.30399999948</v>
      </c>
      <c r="J26" s="107">
        <v>0</v>
      </c>
      <c r="K26" s="107">
        <v>204054.34</v>
      </c>
      <c r="L26" s="107">
        <v>149616.89000000001</v>
      </c>
      <c r="M26" s="107">
        <v>285</v>
      </c>
      <c r="N26" s="42">
        <f>SUM(K26:M26)</f>
        <v>353956.23</v>
      </c>
      <c r="O26" s="107">
        <v>0</v>
      </c>
      <c r="P26" s="107">
        <v>327836.03999999998</v>
      </c>
      <c r="Q26" s="107">
        <v>327836.03999999998</v>
      </c>
      <c r="R26" s="107">
        <v>183469.05</v>
      </c>
      <c r="S26" s="107">
        <v>210393.96</v>
      </c>
      <c r="T26" s="107">
        <v>0</v>
      </c>
      <c r="U26" s="107">
        <f>SUM(R26:T26)</f>
        <v>393863.01</v>
      </c>
      <c r="V26" s="107">
        <v>183469.05</v>
      </c>
      <c r="W26" s="107">
        <v>210393.96</v>
      </c>
      <c r="X26" s="107">
        <v>0</v>
      </c>
      <c r="Y26" s="107">
        <f>SUM(V26:X26)</f>
        <v>393863.01</v>
      </c>
      <c r="Z26" s="107">
        <v>378524.04000000004</v>
      </c>
      <c r="AA26" s="108">
        <v>378524.04000000004</v>
      </c>
      <c r="AC26" s="106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8" ht="24.95" customHeight="1" thickBot="1">
      <c r="A27" s="20"/>
      <c r="B27" s="27" t="s">
        <v>43</v>
      </c>
      <c r="C27" s="197">
        <v>20</v>
      </c>
      <c r="D27" s="53">
        <v>0</v>
      </c>
      <c r="E27" s="53">
        <v>0</v>
      </c>
      <c r="F27" s="53">
        <f>SUM(C27:E27)</f>
        <v>20</v>
      </c>
      <c r="G27" s="99">
        <v>12</v>
      </c>
      <c r="H27" s="33"/>
      <c r="I27" s="99">
        <v>19003.267712999997</v>
      </c>
      <c r="J27" s="99">
        <v>0</v>
      </c>
      <c r="K27" s="99">
        <v>10560.92</v>
      </c>
      <c r="L27" s="99">
        <v>0</v>
      </c>
      <c r="M27" s="99">
        <v>0</v>
      </c>
      <c r="N27" s="64">
        <f>SUM(K27:M27)</f>
        <v>10560.92</v>
      </c>
      <c r="O27" s="99">
        <v>0</v>
      </c>
      <c r="P27" s="99">
        <v>45748.84</v>
      </c>
      <c r="Q27" s="99">
        <v>45748.84</v>
      </c>
      <c r="R27" s="99">
        <v>1866.73</v>
      </c>
      <c r="S27" s="99">
        <v>0</v>
      </c>
      <c r="T27" s="99">
        <v>0</v>
      </c>
      <c r="U27" s="53">
        <f>SUM(R27:T27)</f>
        <v>1866.73</v>
      </c>
      <c r="V27" s="99">
        <v>1866.73</v>
      </c>
      <c r="W27" s="99">
        <v>0</v>
      </c>
      <c r="X27" s="99">
        <v>0</v>
      </c>
      <c r="Y27" s="53">
        <f>SUM(V27:X27)</f>
        <v>1866.73</v>
      </c>
      <c r="Z27" s="99">
        <v>1944.81</v>
      </c>
      <c r="AA27" s="100">
        <v>1944.81</v>
      </c>
      <c r="AC27" s="104"/>
      <c r="AD27" s="99"/>
      <c r="AE27" s="99"/>
      <c r="AF27" s="99"/>
      <c r="AG27" s="99"/>
      <c r="AH27" s="99"/>
      <c r="AI27" s="99"/>
      <c r="AJ27" s="99"/>
      <c r="AK27" s="99"/>
      <c r="AL27" s="100"/>
    </row>
    <row r="28" spans="1:38" ht="24.95" customHeight="1" thickBot="1">
      <c r="A28" s="13" t="s">
        <v>44</v>
      </c>
      <c r="B28" s="3" t="s">
        <v>4</v>
      </c>
      <c r="C28" s="194">
        <v>0</v>
      </c>
      <c r="D28" s="51">
        <v>0</v>
      </c>
      <c r="E28" s="51">
        <v>0</v>
      </c>
      <c r="F28" s="51">
        <f>SUM(C28:E28)</f>
        <v>0</v>
      </c>
      <c r="G28" s="91">
        <v>0</v>
      </c>
      <c r="H28" s="36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63">
        <f>SUM(K28:M28)</f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51">
        <f>SUM(R28:T28)</f>
        <v>0</v>
      </c>
      <c r="V28" s="91">
        <v>0</v>
      </c>
      <c r="W28" s="91">
        <v>0</v>
      </c>
      <c r="X28" s="91">
        <v>0</v>
      </c>
      <c r="Y28" s="51">
        <f>SUM(V28:X28)</f>
        <v>0</v>
      </c>
      <c r="Z28" s="91">
        <v>0</v>
      </c>
      <c r="AA28" s="92">
        <v>0</v>
      </c>
      <c r="AC28" s="90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8" ht="24.95" customHeight="1" thickBot="1">
      <c r="A29" s="22" t="s">
        <v>45</v>
      </c>
      <c r="B29" s="28" t="s">
        <v>12</v>
      </c>
      <c r="C29" s="198">
        <v>0</v>
      </c>
      <c r="D29" s="54">
        <v>0</v>
      </c>
      <c r="E29" s="54">
        <v>0</v>
      </c>
      <c r="F29" s="54">
        <f>SUM(C29:E29)</f>
        <v>0</v>
      </c>
      <c r="G29" s="14">
        <v>1</v>
      </c>
      <c r="H29" s="37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65">
        <f>SUM(K29:M29)</f>
        <v>0</v>
      </c>
      <c r="O29" s="14">
        <v>0</v>
      </c>
      <c r="P29" s="14">
        <v>19821.93</v>
      </c>
      <c r="Q29" s="14">
        <v>2287.7161643835607</v>
      </c>
      <c r="R29" s="14">
        <v>9667</v>
      </c>
      <c r="S29" s="14">
        <v>0</v>
      </c>
      <c r="T29" s="14">
        <v>0</v>
      </c>
      <c r="U29" s="54">
        <f>SUM(R29:T29)</f>
        <v>9667</v>
      </c>
      <c r="V29" s="14">
        <v>0</v>
      </c>
      <c r="W29" s="14">
        <v>0</v>
      </c>
      <c r="X29" s="14">
        <v>0</v>
      </c>
      <c r="Y29" s="54">
        <f>SUM(V29:X29)</f>
        <v>0</v>
      </c>
      <c r="Z29" s="14">
        <v>270894</v>
      </c>
      <c r="AA29" s="23">
        <v>0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195">
        <f t="shared" ref="C30:AA30" si="9">SUM(C31:C32)</f>
        <v>0</v>
      </c>
      <c r="D30" s="52">
        <f t="shared" si="9"/>
        <v>0</v>
      </c>
      <c r="E30" s="52">
        <f t="shared" si="9"/>
        <v>0</v>
      </c>
      <c r="F30" s="52">
        <f>SUM(F31:F32)</f>
        <v>0</v>
      </c>
      <c r="G30" s="52">
        <f t="shared" si="9"/>
        <v>0</v>
      </c>
      <c r="H30" s="32"/>
      <c r="I30" s="52">
        <f t="shared" si="9"/>
        <v>0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0</v>
      </c>
      <c r="P30" s="52">
        <f t="shared" si="9"/>
        <v>0</v>
      </c>
      <c r="Q30" s="52">
        <f t="shared" si="9"/>
        <v>0</v>
      </c>
      <c r="R30" s="52">
        <f t="shared" si="9"/>
        <v>0</v>
      </c>
      <c r="S30" s="52">
        <f t="shared" si="9"/>
        <v>0</v>
      </c>
      <c r="T30" s="52">
        <f t="shared" si="9"/>
        <v>0</v>
      </c>
      <c r="U30" s="52">
        <f t="shared" si="9"/>
        <v>0</v>
      </c>
      <c r="V30" s="52">
        <f t="shared" si="9"/>
        <v>0</v>
      </c>
      <c r="W30" s="52">
        <f t="shared" si="9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196">
        <f t="shared" si="9"/>
        <v>0</v>
      </c>
      <c r="AC30" s="93">
        <f t="shared" ref="AC30:AL30" si="10">SUM(AC31:AC32)</f>
        <v>0</v>
      </c>
      <c r="AD30" s="94">
        <f t="shared" si="10"/>
        <v>0</v>
      </c>
      <c r="AE30" s="94">
        <f t="shared" si="10"/>
        <v>0</v>
      </c>
      <c r="AF30" s="94">
        <f t="shared" si="10"/>
        <v>0</v>
      </c>
      <c r="AG30" s="94">
        <f t="shared" si="10"/>
        <v>0</v>
      </c>
      <c r="AH30" s="94">
        <f t="shared" si="10"/>
        <v>0</v>
      </c>
      <c r="AI30" s="94">
        <f t="shared" si="10"/>
        <v>0</v>
      </c>
      <c r="AJ30" s="94">
        <f t="shared" si="10"/>
        <v>0</v>
      </c>
      <c r="AK30" s="94">
        <f t="shared" si="10"/>
        <v>0</v>
      </c>
      <c r="AL30" s="95">
        <f t="shared" si="10"/>
        <v>0</v>
      </c>
    </row>
    <row r="31" spans="1:38" ht="30">
      <c r="A31" s="21"/>
      <c r="B31" s="6" t="s">
        <v>48</v>
      </c>
      <c r="C31" s="109">
        <v>0</v>
      </c>
      <c r="D31" s="110">
        <v>0</v>
      </c>
      <c r="E31" s="110">
        <v>0</v>
      </c>
      <c r="F31" s="110">
        <f>SUM(C31:E31)</f>
        <v>0</v>
      </c>
      <c r="G31" s="110">
        <v>0</v>
      </c>
      <c r="H31" s="31"/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43">
        <f>SUM(K31:M31)</f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f>SUM(R31:T31)</f>
        <v>0</v>
      </c>
      <c r="V31" s="110">
        <v>0</v>
      </c>
      <c r="W31" s="110">
        <v>0</v>
      </c>
      <c r="X31" s="110">
        <v>0</v>
      </c>
      <c r="Y31" s="110">
        <f>SUM(V31:X31)</f>
        <v>0</v>
      </c>
      <c r="Z31" s="110">
        <v>0</v>
      </c>
      <c r="AA31" s="111">
        <v>0</v>
      </c>
      <c r="AC31" s="109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38" ht="45.75" thickBot="1">
      <c r="A32" s="19"/>
      <c r="B32" s="27" t="s">
        <v>49</v>
      </c>
      <c r="C32" s="112">
        <v>0</v>
      </c>
      <c r="D32" s="113">
        <v>0</v>
      </c>
      <c r="E32" s="113">
        <v>0</v>
      </c>
      <c r="F32" s="113">
        <f>SUM(C32:E32)</f>
        <v>0</v>
      </c>
      <c r="G32" s="113">
        <v>0</v>
      </c>
      <c r="H32" s="105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41">
        <f>SUM(K32:M32)</f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f>SUM(R32:T32)</f>
        <v>0</v>
      </c>
      <c r="V32" s="113">
        <v>0</v>
      </c>
      <c r="W32" s="113">
        <v>0</v>
      </c>
      <c r="X32" s="113">
        <v>0</v>
      </c>
      <c r="Y32" s="113">
        <f>SUM(V32:X32)</f>
        <v>0</v>
      </c>
      <c r="Z32" s="113">
        <v>0</v>
      </c>
      <c r="AA32" s="114">
        <v>0</v>
      </c>
      <c r="AC32" s="112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38" ht="26.25" thickBot="1">
      <c r="A33" s="13" t="s">
        <v>50</v>
      </c>
      <c r="B33" s="3" t="s">
        <v>13</v>
      </c>
      <c r="C33" s="194">
        <v>0</v>
      </c>
      <c r="D33" s="51">
        <v>0</v>
      </c>
      <c r="E33" s="51">
        <v>0</v>
      </c>
      <c r="F33" s="51">
        <f>SUM(C33:E33)</f>
        <v>0</v>
      </c>
      <c r="G33" s="91">
        <v>1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63">
        <f>SUM(K33:M33)</f>
        <v>0</v>
      </c>
      <c r="O33" s="91">
        <v>0</v>
      </c>
      <c r="P33" s="91">
        <v>4288.8</v>
      </c>
      <c r="Q33" s="91">
        <v>745.87624657534252</v>
      </c>
      <c r="R33" s="91">
        <v>0</v>
      </c>
      <c r="S33" s="91">
        <v>0</v>
      </c>
      <c r="T33" s="91">
        <v>0</v>
      </c>
      <c r="U33" s="51">
        <f>SUM(R33:T33)</f>
        <v>0</v>
      </c>
      <c r="V33" s="91">
        <v>0</v>
      </c>
      <c r="W33" s="91">
        <v>0</v>
      </c>
      <c r="X33" s="91">
        <v>0</v>
      </c>
      <c r="Y33" s="51">
        <f>SUM(V33:X33)</f>
        <v>0</v>
      </c>
      <c r="Z33" s="91">
        <v>0</v>
      </c>
      <c r="AA33" s="92">
        <v>0</v>
      </c>
      <c r="AC33" s="90"/>
      <c r="AD33" s="91"/>
      <c r="AE33" s="91"/>
      <c r="AF33" s="91"/>
      <c r="AG33" s="91"/>
      <c r="AH33" s="91"/>
      <c r="AI33" s="91"/>
      <c r="AJ33" s="91"/>
      <c r="AK33" s="91"/>
      <c r="AL33" s="92"/>
    </row>
    <row r="34" spans="1:38" ht="39" thickBot="1">
      <c r="A34" s="13" t="s">
        <v>51</v>
      </c>
      <c r="B34" s="3" t="s">
        <v>14</v>
      </c>
      <c r="C34" s="195">
        <f t="shared" ref="C34:AA34" si="11">SUM(C35:C36)</f>
        <v>0</v>
      </c>
      <c r="D34" s="52">
        <f t="shared" si="11"/>
        <v>0</v>
      </c>
      <c r="E34" s="52">
        <f t="shared" si="11"/>
        <v>0</v>
      </c>
      <c r="F34" s="52">
        <f>SUM(F35:F36)</f>
        <v>0</v>
      </c>
      <c r="G34" s="52">
        <f t="shared" si="11"/>
        <v>0</v>
      </c>
      <c r="H34" s="33"/>
      <c r="I34" s="52">
        <f t="shared" si="11"/>
        <v>0</v>
      </c>
      <c r="J34" s="52">
        <f t="shared" si="11"/>
        <v>0</v>
      </c>
      <c r="K34" s="52">
        <f t="shared" si="11"/>
        <v>0</v>
      </c>
      <c r="L34" s="52">
        <f t="shared" si="11"/>
        <v>0</v>
      </c>
      <c r="M34" s="52">
        <f t="shared" si="11"/>
        <v>0</v>
      </c>
      <c r="N34" s="52">
        <f t="shared" si="11"/>
        <v>0</v>
      </c>
      <c r="O34" s="52">
        <f t="shared" si="11"/>
        <v>0</v>
      </c>
      <c r="P34" s="52">
        <f t="shared" si="11"/>
        <v>0</v>
      </c>
      <c r="Q34" s="52">
        <f t="shared" si="11"/>
        <v>0</v>
      </c>
      <c r="R34" s="52">
        <f t="shared" si="11"/>
        <v>0</v>
      </c>
      <c r="S34" s="52">
        <f t="shared" si="11"/>
        <v>0</v>
      </c>
      <c r="T34" s="52">
        <f t="shared" si="11"/>
        <v>0</v>
      </c>
      <c r="U34" s="52">
        <f t="shared" si="11"/>
        <v>0</v>
      </c>
      <c r="V34" s="52">
        <f t="shared" si="11"/>
        <v>0</v>
      </c>
      <c r="W34" s="52">
        <f t="shared" si="11"/>
        <v>0</v>
      </c>
      <c r="X34" s="52">
        <f t="shared" si="11"/>
        <v>0</v>
      </c>
      <c r="Y34" s="52">
        <f t="shared" si="11"/>
        <v>0</v>
      </c>
      <c r="Z34" s="52">
        <f t="shared" si="11"/>
        <v>0</v>
      </c>
      <c r="AA34" s="196">
        <f t="shared" si="11"/>
        <v>0</v>
      </c>
      <c r="AC34" s="93">
        <f t="shared" ref="AC34:AL34" si="12">SUM(AC35:AC36)</f>
        <v>0</v>
      </c>
      <c r="AD34" s="94">
        <f t="shared" si="12"/>
        <v>0</v>
      </c>
      <c r="AE34" s="94">
        <f t="shared" si="12"/>
        <v>0</v>
      </c>
      <c r="AF34" s="94">
        <f t="shared" si="12"/>
        <v>0</v>
      </c>
      <c r="AG34" s="94">
        <f t="shared" si="12"/>
        <v>0</v>
      </c>
      <c r="AH34" s="94">
        <f t="shared" si="12"/>
        <v>0</v>
      </c>
      <c r="AI34" s="94">
        <f t="shared" si="12"/>
        <v>0</v>
      </c>
      <c r="AJ34" s="94">
        <f t="shared" si="12"/>
        <v>0</v>
      </c>
      <c r="AK34" s="94">
        <f t="shared" si="12"/>
        <v>0</v>
      </c>
      <c r="AL34" s="95">
        <f t="shared" si="12"/>
        <v>0</v>
      </c>
    </row>
    <row r="35" spans="1:38" ht="30">
      <c r="A35" s="21"/>
      <c r="B35" s="8" t="s">
        <v>52</v>
      </c>
      <c r="C35" s="192">
        <v>0</v>
      </c>
      <c r="D35" s="49">
        <v>0</v>
      </c>
      <c r="E35" s="49">
        <v>0</v>
      </c>
      <c r="F35" s="49">
        <f>SUM(C35:E35)</f>
        <v>0</v>
      </c>
      <c r="G35" s="85">
        <v>0</v>
      </c>
      <c r="H35" s="34"/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61">
        <f>SUM(K35:M35)</f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49">
        <f>SUM(R35:T35)</f>
        <v>0</v>
      </c>
      <c r="V35" s="85">
        <v>0</v>
      </c>
      <c r="W35" s="85">
        <v>0</v>
      </c>
      <c r="X35" s="85">
        <v>0</v>
      </c>
      <c r="Y35" s="49">
        <f>SUM(V35:X35)</f>
        <v>0</v>
      </c>
      <c r="Z35" s="85">
        <v>0</v>
      </c>
      <c r="AA35" s="86">
        <v>0</v>
      </c>
      <c r="AC35" s="84"/>
      <c r="AD35" s="85"/>
      <c r="AE35" s="85"/>
      <c r="AF35" s="85"/>
      <c r="AG35" s="85"/>
      <c r="AH35" s="85"/>
      <c r="AI35" s="85"/>
      <c r="AJ35" s="85"/>
      <c r="AK35" s="85"/>
      <c r="AL35" s="86"/>
    </row>
    <row r="36" spans="1:38" ht="45.75" thickBot="1">
      <c r="A36" s="19"/>
      <c r="B36" s="27" t="s">
        <v>53</v>
      </c>
      <c r="C36" s="112">
        <v>0</v>
      </c>
      <c r="D36" s="113">
        <v>0</v>
      </c>
      <c r="E36" s="113">
        <v>0</v>
      </c>
      <c r="F36" s="113">
        <f>SUM(C36:E36)</f>
        <v>0</v>
      </c>
      <c r="G36" s="113">
        <v>0</v>
      </c>
      <c r="H36" s="38"/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41">
        <f>SUM(K36:M36)</f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f>SUM(R36:T36)</f>
        <v>0</v>
      </c>
      <c r="V36" s="113">
        <v>0</v>
      </c>
      <c r="W36" s="113">
        <v>0</v>
      </c>
      <c r="X36" s="113">
        <v>0</v>
      </c>
      <c r="Y36" s="113">
        <f>SUM(V36:X36)</f>
        <v>0</v>
      </c>
      <c r="Z36" s="113">
        <v>0</v>
      </c>
      <c r="AA36" s="114">
        <v>0</v>
      </c>
      <c r="AC36" s="112"/>
      <c r="AD36" s="113"/>
      <c r="AE36" s="113"/>
      <c r="AF36" s="113"/>
      <c r="AG36" s="113"/>
      <c r="AH36" s="113"/>
      <c r="AI36" s="113"/>
      <c r="AJ36" s="113"/>
      <c r="AK36" s="113"/>
      <c r="AL36" s="114"/>
    </row>
    <row r="37" spans="1:38" ht="15.75" thickBot="1">
      <c r="A37" s="13" t="s">
        <v>54</v>
      </c>
      <c r="B37" s="3" t="s">
        <v>5</v>
      </c>
      <c r="C37" s="199">
        <v>413</v>
      </c>
      <c r="D37" s="55">
        <v>2</v>
      </c>
      <c r="E37" s="55">
        <v>0</v>
      </c>
      <c r="F37" s="55">
        <f>SUM(C37:E37)</f>
        <v>415</v>
      </c>
      <c r="G37" s="97">
        <v>147</v>
      </c>
      <c r="H37" s="35"/>
      <c r="I37" s="97">
        <v>435727.9000189997</v>
      </c>
      <c r="J37" s="97">
        <v>108999.25536</v>
      </c>
      <c r="K37" s="97">
        <v>416743.1</v>
      </c>
      <c r="L37" s="97">
        <v>393.26</v>
      </c>
      <c r="M37" s="97">
        <v>0</v>
      </c>
      <c r="N37" s="66">
        <f>SUM(K37:M37)</f>
        <v>417136.36</v>
      </c>
      <c r="O37" s="97">
        <v>108999.25536</v>
      </c>
      <c r="P37" s="97">
        <v>241104.53</v>
      </c>
      <c r="Q37" s="97">
        <v>131903.40477479692</v>
      </c>
      <c r="R37" s="97">
        <v>111084.24</v>
      </c>
      <c r="S37" s="97">
        <v>0</v>
      </c>
      <c r="T37" s="97">
        <v>0</v>
      </c>
      <c r="U37" s="55">
        <f>SUM(R37:T37)</f>
        <v>111084.24</v>
      </c>
      <c r="V37" s="97">
        <v>111084.24</v>
      </c>
      <c r="W37" s="97">
        <v>0</v>
      </c>
      <c r="X37" s="97">
        <v>0</v>
      </c>
      <c r="Y37" s="55">
        <f>SUM(V37:X37)</f>
        <v>111084.24</v>
      </c>
      <c r="Z37" s="97">
        <v>4005.1000000000058</v>
      </c>
      <c r="AA37" s="98">
        <v>4005.1000000000058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</row>
    <row r="38" spans="1:38" ht="26.25" thickBot="1">
      <c r="A38" s="13" t="s">
        <v>55</v>
      </c>
      <c r="B38" s="3" t="s">
        <v>56</v>
      </c>
      <c r="C38" s="194">
        <v>1229</v>
      </c>
      <c r="D38" s="51">
        <v>899</v>
      </c>
      <c r="E38" s="51">
        <v>0</v>
      </c>
      <c r="F38" s="51">
        <f>SUM(C38:E38)</f>
        <v>2128</v>
      </c>
      <c r="G38" s="91">
        <v>3914</v>
      </c>
      <c r="H38" s="36"/>
      <c r="I38" s="91">
        <v>1220506.6371209989</v>
      </c>
      <c r="J38" s="91">
        <v>427208.45739473251</v>
      </c>
      <c r="K38" s="91">
        <v>1093495.17</v>
      </c>
      <c r="L38" s="91">
        <v>42164.639999999999</v>
      </c>
      <c r="M38" s="91">
        <v>0</v>
      </c>
      <c r="N38" s="63">
        <f>SUM(K38:M38)</f>
        <v>1135659.8099999998</v>
      </c>
      <c r="O38" s="91">
        <v>427208.45739473251</v>
      </c>
      <c r="P38" s="91">
        <v>1118679.2099999997</v>
      </c>
      <c r="Q38" s="91">
        <v>624837.9428269699</v>
      </c>
      <c r="R38" s="91">
        <v>73655.69</v>
      </c>
      <c r="S38" s="91">
        <v>115</v>
      </c>
      <c r="T38" s="91">
        <v>0</v>
      </c>
      <c r="U38" s="51">
        <f>SUM(R38:T38)</f>
        <v>73770.69</v>
      </c>
      <c r="V38" s="91">
        <v>73655.69</v>
      </c>
      <c r="W38" s="91">
        <v>115</v>
      </c>
      <c r="X38" s="91">
        <v>0</v>
      </c>
      <c r="Y38" s="51">
        <f>SUM(V38:X38)</f>
        <v>73770.69</v>
      </c>
      <c r="Z38" s="91">
        <v>87278.910000000033</v>
      </c>
      <c r="AA38" s="92">
        <v>87278.91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15.75" thickBot="1">
      <c r="A39" s="13" t="s">
        <v>57</v>
      </c>
      <c r="B39" s="3" t="s">
        <v>6</v>
      </c>
      <c r="C39" s="194">
        <v>1499</v>
      </c>
      <c r="D39" s="51">
        <v>1403</v>
      </c>
      <c r="E39" s="51">
        <v>3</v>
      </c>
      <c r="F39" s="51">
        <f>SUM(C39:E39)</f>
        <v>2905</v>
      </c>
      <c r="G39" s="91">
        <v>4574</v>
      </c>
      <c r="H39" s="36"/>
      <c r="I39" s="91">
        <v>22836.39260000005</v>
      </c>
      <c r="J39" s="91">
        <v>0</v>
      </c>
      <c r="K39" s="91">
        <v>7539.34</v>
      </c>
      <c r="L39" s="91">
        <v>11650.67</v>
      </c>
      <c r="M39" s="91">
        <v>3</v>
      </c>
      <c r="N39" s="63">
        <f>SUM(K39:M39)</f>
        <v>19193.010000000002</v>
      </c>
      <c r="O39" s="91">
        <v>0</v>
      </c>
      <c r="P39" s="91">
        <v>19498.72</v>
      </c>
      <c r="Q39" s="91">
        <v>19498.72</v>
      </c>
      <c r="R39" s="91">
        <v>21595</v>
      </c>
      <c r="S39" s="91">
        <v>21902</v>
      </c>
      <c r="T39" s="91">
        <v>0</v>
      </c>
      <c r="U39" s="51">
        <f>SUM(R39:T39)</f>
        <v>43497</v>
      </c>
      <c r="V39" s="91">
        <v>21595</v>
      </c>
      <c r="W39" s="91">
        <v>21902</v>
      </c>
      <c r="X39" s="91">
        <v>0</v>
      </c>
      <c r="Y39" s="51">
        <f>SUM(V39:X39)</f>
        <v>43497</v>
      </c>
      <c r="Z39" s="91">
        <v>42863.079000000012</v>
      </c>
      <c r="AA39" s="92">
        <v>42863.079000000012</v>
      </c>
      <c r="AC39" s="90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15.75" thickBot="1">
      <c r="A40" s="13" t="s">
        <v>58</v>
      </c>
      <c r="B40" s="3" t="s">
        <v>7</v>
      </c>
      <c r="C40" s="195">
        <f t="shared" ref="C40:AA40" si="13">SUM(C41:C43)</f>
        <v>3062</v>
      </c>
      <c r="D40" s="52">
        <f t="shared" si="13"/>
        <v>3</v>
      </c>
      <c r="E40" s="52">
        <f t="shared" si="13"/>
        <v>0</v>
      </c>
      <c r="F40" s="52">
        <f>SUM(F41:F43)</f>
        <v>3065</v>
      </c>
      <c r="G40" s="52">
        <f t="shared" si="13"/>
        <v>1611</v>
      </c>
      <c r="H40" s="36"/>
      <c r="I40" s="52">
        <f t="shared" si="13"/>
        <v>1717995.3685000001</v>
      </c>
      <c r="J40" s="52">
        <f t="shared" si="13"/>
        <v>1134459.586149266</v>
      </c>
      <c r="K40" s="52">
        <f t="shared" si="13"/>
        <v>1645619.4100000001</v>
      </c>
      <c r="L40" s="52">
        <f t="shared" si="13"/>
        <v>1510</v>
      </c>
      <c r="M40" s="52">
        <f t="shared" si="13"/>
        <v>0</v>
      </c>
      <c r="N40" s="52">
        <f t="shared" si="13"/>
        <v>1647129.4100000001</v>
      </c>
      <c r="O40" s="52">
        <f t="shared" si="13"/>
        <v>1134459.586149266</v>
      </c>
      <c r="P40" s="52">
        <f t="shared" si="13"/>
        <v>1810408.9999999958</v>
      </c>
      <c r="Q40" s="52">
        <f t="shared" si="13"/>
        <v>641161.32546074199</v>
      </c>
      <c r="R40" s="52">
        <f t="shared" si="13"/>
        <v>873499.29</v>
      </c>
      <c r="S40" s="52">
        <f t="shared" si="13"/>
        <v>0</v>
      </c>
      <c r="T40" s="52">
        <f t="shared" si="13"/>
        <v>0</v>
      </c>
      <c r="U40" s="52">
        <f t="shared" si="13"/>
        <v>873499.29</v>
      </c>
      <c r="V40" s="52">
        <f t="shared" si="13"/>
        <v>436749.64500000002</v>
      </c>
      <c r="W40" s="52">
        <f t="shared" si="13"/>
        <v>0</v>
      </c>
      <c r="X40" s="52">
        <f t="shared" si="13"/>
        <v>0</v>
      </c>
      <c r="Y40" s="52">
        <f t="shared" si="13"/>
        <v>436749.64500000002</v>
      </c>
      <c r="Z40" s="52">
        <f t="shared" si="13"/>
        <v>4790833.1815999988</v>
      </c>
      <c r="AA40" s="196">
        <f t="shared" si="13"/>
        <v>583293.5005999977</v>
      </c>
      <c r="AC40" s="69">
        <f t="shared" ref="AC40:AL40" si="14">SUM(AC41:AC43)</f>
        <v>0</v>
      </c>
      <c r="AD40" s="70">
        <f t="shared" si="14"/>
        <v>0</v>
      </c>
      <c r="AE40" s="70">
        <f t="shared" si="14"/>
        <v>0</v>
      </c>
      <c r="AF40" s="70">
        <f t="shared" si="14"/>
        <v>0</v>
      </c>
      <c r="AG40" s="70">
        <f t="shared" si="14"/>
        <v>0</v>
      </c>
      <c r="AH40" s="70">
        <f t="shared" si="14"/>
        <v>0</v>
      </c>
      <c r="AI40" s="70">
        <f t="shared" si="14"/>
        <v>0</v>
      </c>
      <c r="AJ40" s="70">
        <f t="shared" si="14"/>
        <v>0</v>
      </c>
      <c r="AK40" s="70">
        <f t="shared" si="14"/>
        <v>0</v>
      </c>
      <c r="AL40" s="71">
        <f t="shared" si="14"/>
        <v>0</v>
      </c>
    </row>
    <row r="41" spans="1:38" ht="30">
      <c r="A41" s="17"/>
      <c r="B41" s="9" t="s">
        <v>59</v>
      </c>
      <c r="C41" s="200">
        <v>10</v>
      </c>
      <c r="D41" s="56">
        <v>0</v>
      </c>
      <c r="E41" s="56">
        <v>0</v>
      </c>
      <c r="F41" s="56">
        <f>SUM(C41:E41)</f>
        <v>10</v>
      </c>
      <c r="G41" s="102">
        <v>18</v>
      </c>
      <c r="H41" s="34"/>
      <c r="I41" s="102">
        <v>19020</v>
      </c>
      <c r="J41" s="102">
        <v>9510</v>
      </c>
      <c r="K41" s="102">
        <v>19020</v>
      </c>
      <c r="L41" s="102">
        <v>0</v>
      </c>
      <c r="M41" s="102">
        <v>0</v>
      </c>
      <c r="N41" s="67">
        <f>SUM(K41:M41)</f>
        <v>19020</v>
      </c>
      <c r="O41" s="102">
        <v>9510</v>
      </c>
      <c r="P41" s="102">
        <v>80978.61</v>
      </c>
      <c r="Q41" s="102">
        <v>40489.306348519131</v>
      </c>
      <c r="R41" s="102">
        <v>200000</v>
      </c>
      <c r="S41" s="102">
        <v>0</v>
      </c>
      <c r="T41" s="102">
        <v>0</v>
      </c>
      <c r="U41" s="56">
        <f>SUM(R41:T41)</f>
        <v>200000</v>
      </c>
      <c r="V41" s="102">
        <v>100000</v>
      </c>
      <c r="W41" s="102">
        <v>0</v>
      </c>
      <c r="X41" s="102">
        <v>0</v>
      </c>
      <c r="Y41" s="56">
        <f>SUM(V41:X41)</f>
        <v>100000</v>
      </c>
      <c r="Z41" s="102">
        <v>200000</v>
      </c>
      <c r="AA41" s="103">
        <v>100000</v>
      </c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1:38" ht="30">
      <c r="A42" s="18"/>
      <c r="B42" s="7" t="s">
        <v>60</v>
      </c>
      <c r="C42" s="106">
        <v>3010</v>
      </c>
      <c r="D42" s="107">
        <v>3</v>
      </c>
      <c r="E42" s="107">
        <v>0</v>
      </c>
      <c r="F42" s="107">
        <f>SUM(C42:E42)</f>
        <v>3013</v>
      </c>
      <c r="G42" s="107">
        <v>1542</v>
      </c>
      <c r="H42" s="105"/>
      <c r="I42" s="107">
        <v>1658102.8245000001</v>
      </c>
      <c r="J42" s="107">
        <v>1104563.3141492659</v>
      </c>
      <c r="K42" s="107">
        <v>1585826.87</v>
      </c>
      <c r="L42" s="107">
        <v>1510</v>
      </c>
      <c r="M42" s="107">
        <v>0</v>
      </c>
      <c r="N42" s="42">
        <f>SUM(K42:M42)</f>
        <v>1587336.87</v>
      </c>
      <c r="O42" s="107">
        <v>1104563.3141492659</v>
      </c>
      <c r="P42" s="107">
        <v>1667676.7499999958</v>
      </c>
      <c r="Q42" s="107">
        <v>569795.19751383585</v>
      </c>
      <c r="R42" s="107">
        <v>673499.29</v>
      </c>
      <c r="S42" s="107">
        <v>0</v>
      </c>
      <c r="T42" s="107">
        <v>0</v>
      </c>
      <c r="U42" s="107">
        <f>SUM(R42:T42)</f>
        <v>673499.29</v>
      </c>
      <c r="V42" s="107">
        <v>336749.64500000002</v>
      </c>
      <c r="W42" s="107">
        <v>0</v>
      </c>
      <c r="X42" s="107">
        <v>0</v>
      </c>
      <c r="Y42" s="107">
        <f>SUM(V42:X42)</f>
        <v>336749.64500000002</v>
      </c>
      <c r="Z42" s="107">
        <v>4604709.7515999991</v>
      </c>
      <c r="AA42" s="108">
        <v>490231.78559999773</v>
      </c>
      <c r="AC42" s="106"/>
      <c r="AD42" s="107"/>
      <c r="AE42" s="107"/>
      <c r="AF42" s="107"/>
      <c r="AG42" s="107"/>
      <c r="AH42" s="107"/>
      <c r="AI42" s="107"/>
      <c r="AJ42" s="107"/>
      <c r="AK42" s="107"/>
      <c r="AL42" s="108"/>
    </row>
    <row r="43" spans="1:38" ht="15.75" thickBot="1">
      <c r="A43" s="19"/>
      <c r="B43" s="29" t="s">
        <v>61</v>
      </c>
      <c r="C43" s="197">
        <v>42</v>
      </c>
      <c r="D43" s="53">
        <v>0</v>
      </c>
      <c r="E43" s="53">
        <v>0</v>
      </c>
      <c r="F43" s="53">
        <f>SUM(C43:E43)</f>
        <v>42</v>
      </c>
      <c r="G43" s="99">
        <v>51</v>
      </c>
      <c r="H43" s="33"/>
      <c r="I43" s="99">
        <v>40872.544000000002</v>
      </c>
      <c r="J43" s="99">
        <v>20386.272000000001</v>
      </c>
      <c r="K43" s="99">
        <v>40772.54</v>
      </c>
      <c r="L43" s="99">
        <v>0</v>
      </c>
      <c r="M43" s="99">
        <v>0</v>
      </c>
      <c r="N43" s="64">
        <f>SUM(K43:M43)</f>
        <v>40772.54</v>
      </c>
      <c r="O43" s="99">
        <v>20386.272000000001</v>
      </c>
      <c r="P43" s="99">
        <v>61753.64</v>
      </c>
      <c r="Q43" s="99">
        <v>30876.821598386963</v>
      </c>
      <c r="R43" s="99">
        <v>0</v>
      </c>
      <c r="S43" s="99">
        <v>0</v>
      </c>
      <c r="T43" s="99">
        <v>0</v>
      </c>
      <c r="U43" s="53">
        <f>SUM(R43:T43)</f>
        <v>0</v>
      </c>
      <c r="V43" s="99">
        <v>0</v>
      </c>
      <c r="W43" s="99">
        <v>0</v>
      </c>
      <c r="X43" s="99">
        <v>0</v>
      </c>
      <c r="Y43" s="53">
        <f>SUM(V43:X43)</f>
        <v>0</v>
      </c>
      <c r="Z43" s="99">
        <v>-13876.57</v>
      </c>
      <c r="AA43" s="100">
        <v>-6938.2849999999999</v>
      </c>
      <c r="AC43" s="104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38" ht="15.75" thickBot="1">
      <c r="A44" s="13" t="s">
        <v>62</v>
      </c>
      <c r="B44" s="3" t="s">
        <v>8</v>
      </c>
      <c r="C44" s="194">
        <v>0</v>
      </c>
      <c r="D44" s="51">
        <v>0</v>
      </c>
      <c r="E44" s="51">
        <v>0</v>
      </c>
      <c r="F44" s="51">
        <f>SUM(C44:E44)</f>
        <v>0</v>
      </c>
      <c r="G44" s="91">
        <v>0</v>
      </c>
      <c r="H44" s="36"/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63">
        <f>SUM(K44:M44)</f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51">
        <f>SUM(R44:T44)</f>
        <v>0</v>
      </c>
      <c r="V44" s="91">
        <v>0</v>
      </c>
      <c r="W44" s="91">
        <v>0</v>
      </c>
      <c r="X44" s="91">
        <v>0</v>
      </c>
      <c r="Y44" s="51">
        <f>SUM(V44:X44)</f>
        <v>0</v>
      </c>
      <c r="Z44" s="91">
        <v>-918.50192400000014</v>
      </c>
      <c r="AA44" s="92">
        <v>-918.50192400000014</v>
      </c>
      <c r="AC44" s="90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1:38" ht="39" thickBot="1">
      <c r="A45" s="13" t="s">
        <v>63</v>
      </c>
      <c r="B45" s="3" t="s">
        <v>64</v>
      </c>
      <c r="C45" s="195">
        <f t="shared" ref="C45:AA45" si="15">SUM(C46:C48)</f>
        <v>2237</v>
      </c>
      <c r="D45" s="52">
        <f t="shared" si="15"/>
        <v>136</v>
      </c>
      <c r="E45" s="52">
        <f t="shared" si="15"/>
        <v>131</v>
      </c>
      <c r="F45" s="52">
        <f>SUM(F46:F48)</f>
        <v>2504</v>
      </c>
      <c r="G45" s="52">
        <f t="shared" si="15"/>
        <v>3250</v>
      </c>
      <c r="H45" s="36"/>
      <c r="I45" s="52">
        <f t="shared" si="15"/>
        <v>881636.3237500001</v>
      </c>
      <c r="J45" s="52">
        <f t="shared" si="15"/>
        <v>98192.074318309649</v>
      </c>
      <c r="K45" s="52">
        <f t="shared" si="15"/>
        <v>794532.98</v>
      </c>
      <c r="L45" s="52">
        <f t="shared" si="15"/>
        <v>22651.93</v>
      </c>
      <c r="M45" s="52">
        <f t="shared" si="15"/>
        <v>5632.46</v>
      </c>
      <c r="N45" s="52">
        <f t="shared" si="15"/>
        <v>822817.37</v>
      </c>
      <c r="O45" s="52">
        <f t="shared" si="15"/>
        <v>98192.074318309649</v>
      </c>
      <c r="P45" s="52">
        <f t="shared" si="15"/>
        <v>772536.6</v>
      </c>
      <c r="Q45" s="52">
        <f t="shared" si="15"/>
        <v>731689.2832785747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si="15"/>
        <v>0</v>
      </c>
      <c r="Y45" s="52">
        <f t="shared" si="15"/>
        <v>0</v>
      </c>
      <c r="Z45" s="52">
        <f t="shared" si="15"/>
        <v>-332.57901599999605</v>
      </c>
      <c r="AA45" s="196">
        <f t="shared" si="15"/>
        <v>-332.57901599999605</v>
      </c>
      <c r="AC45" s="93">
        <f t="shared" ref="AC45:AL45" si="16">SUM(AC46:AC48)</f>
        <v>0</v>
      </c>
      <c r="AD45" s="94">
        <f t="shared" si="16"/>
        <v>0</v>
      </c>
      <c r="AE45" s="94">
        <f t="shared" si="16"/>
        <v>0</v>
      </c>
      <c r="AF45" s="94">
        <f t="shared" si="16"/>
        <v>0</v>
      </c>
      <c r="AG45" s="94">
        <f t="shared" si="16"/>
        <v>0</v>
      </c>
      <c r="AH45" s="94">
        <f t="shared" si="16"/>
        <v>0</v>
      </c>
      <c r="AI45" s="94">
        <f t="shared" si="16"/>
        <v>0</v>
      </c>
      <c r="AJ45" s="94">
        <f t="shared" si="16"/>
        <v>0</v>
      </c>
      <c r="AK45" s="94">
        <f t="shared" si="16"/>
        <v>0</v>
      </c>
      <c r="AL45" s="95">
        <f t="shared" si="16"/>
        <v>0</v>
      </c>
    </row>
    <row r="46" spans="1:38">
      <c r="A46" s="17"/>
      <c r="B46" s="10" t="s">
        <v>65</v>
      </c>
      <c r="C46" s="109">
        <v>2058</v>
      </c>
      <c r="D46" s="110">
        <v>100</v>
      </c>
      <c r="E46" s="110">
        <v>130</v>
      </c>
      <c r="F46" s="110">
        <f>SUM(C46:E46)</f>
        <v>2288</v>
      </c>
      <c r="G46" s="110">
        <v>2969</v>
      </c>
      <c r="H46" s="34"/>
      <c r="I46" s="110">
        <v>288433.59169999999</v>
      </c>
      <c r="J46" s="110">
        <v>72609.685440000001</v>
      </c>
      <c r="K46" s="110">
        <v>214375.69</v>
      </c>
      <c r="L46" s="110">
        <v>20347.93</v>
      </c>
      <c r="M46" s="110">
        <v>4932.46</v>
      </c>
      <c r="N46" s="43">
        <f>SUM(K46:M46)</f>
        <v>239656.08</v>
      </c>
      <c r="O46" s="110">
        <v>72609.685440000001</v>
      </c>
      <c r="P46" s="110">
        <v>174660.90999999997</v>
      </c>
      <c r="Q46" s="110">
        <v>140087.45491140499</v>
      </c>
      <c r="R46" s="110">
        <v>0</v>
      </c>
      <c r="S46" s="110">
        <v>0</v>
      </c>
      <c r="T46" s="110">
        <v>0</v>
      </c>
      <c r="U46" s="110">
        <f>SUM(R46:T46)</f>
        <v>0</v>
      </c>
      <c r="V46" s="110">
        <v>0</v>
      </c>
      <c r="W46" s="110">
        <v>0</v>
      </c>
      <c r="X46" s="110">
        <v>0</v>
      </c>
      <c r="Y46" s="110">
        <f>SUM(V46:X46)</f>
        <v>0</v>
      </c>
      <c r="Z46" s="110">
        <v>0.90000000000145519</v>
      </c>
      <c r="AA46" s="111">
        <v>0.90000000000145519</v>
      </c>
      <c r="AC46" s="109"/>
      <c r="AD46" s="110"/>
      <c r="AE46" s="110"/>
      <c r="AF46" s="110"/>
      <c r="AG46" s="110"/>
      <c r="AH46" s="110"/>
      <c r="AI46" s="110"/>
      <c r="AJ46" s="110"/>
      <c r="AK46" s="110"/>
      <c r="AL46" s="111"/>
    </row>
    <row r="47" spans="1:38">
      <c r="A47" s="18"/>
      <c r="B47" s="30" t="s">
        <v>66</v>
      </c>
      <c r="C47" s="187">
        <v>3</v>
      </c>
      <c r="D47" s="45">
        <v>0</v>
      </c>
      <c r="E47" s="45">
        <v>0</v>
      </c>
      <c r="F47" s="45">
        <f>SUM(C47:E47)</f>
        <v>3</v>
      </c>
      <c r="G47" s="76">
        <v>4</v>
      </c>
      <c r="H47" s="105"/>
      <c r="I47" s="76">
        <v>1490</v>
      </c>
      <c r="J47" s="76">
        <v>0</v>
      </c>
      <c r="K47" s="76">
        <v>1490</v>
      </c>
      <c r="L47" s="76">
        <v>0</v>
      </c>
      <c r="M47" s="76">
        <v>0</v>
      </c>
      <c r="N47" s="58">
        <f>SUM(K47:M47)</f>
        <v>1490</v>
      </c>
      <c r="O47" s="76">
        <v>0</v>
      </c>
      <c r="P47" s="76">
        <v>576.94000000000005</v>
      </c>
      <c r="Q47" s="76">
        <v>576.94000000000005</v>
      </c>
      <c r="R47" s="76">
        <v>0</v>
      </c>
      <c r="S47" s="76">
        <v>0</v>
      </c>
      <c r="T47" s="76">
        <v>0</v>
      </c>
      <c r="U47" s="45">
        <f>SUM(R47:T47)</f>
        <v>0</v>
      </c>
      <c r="V47" s="76">
        <v>0</v>
      </c>
      <c r="W47" s="76">
        <v>0</v>
      </c>
      <c r="X47" s="76">
        <v>0</v>
      </c>
      <c r="Y47" s="45">
        <f>SUM(V47:X47)</f>
        <v>0</v>
      </c>
      <c r="Z47" s="76">
        <v>0</v>
      </c>
      <c r="AA47" s="77">
        <v>0</v>
      </c>
      <c r="AC47" s="75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 ht="15.75" thickBot="1">
      <c r="A48" s="19"/>
      <c r="B48" s="11" t="s">
        <v>67</v>
      </c>
      <c r="C48" s="197">
        <v>176</v>
      </c>
      <c r="D48" s="53">
        <v>36</v>
      </c>
      <c r="E48" s="53">
        <v>1</v>
      </c>
      <c r="F48" s="53">
        <f>SUM(C48:E48)</f>
        <v>213</v>
      </c>
      <c r="G48" s="99">
        <v>277</v>
      </c>
      <c r="H48" s="105"/>
      <c r="I48" s="99">
        <v>591712.73205000011</v>
      </c>
      <c r="J48" s="99">
        <v>25582.388878309648</v>
      </c>
      <c r="K48" s="99">
        <v>578667.29</v>
      </c>
      <c r="L48" s="99">
        <v>2304</v>
      </c>
      <c r="M48" s="99">
        <v>700</v>
      </c>
      <c r="N48" s="64">
        <f>SUM(K48:M48)</f>
        <v>581671.29</v>
      </c>
      <c r="O48" s="99">
        <v>25582.388878309648</v>
      </c>
      <c r="P48" s="99">
        <v>597298.75</v>
      </c>
      <c r="Q48" s="99">
        <v>591024.88836716977</v>
      </c>
      <c r="R48" s="99">
        <v>0</v>
      </c>
      <c r="S48" s="99">
        <v>0</v>
      </c>
      <c r="T48" s="99">
        <v>0</v>
      </c>
      <c r="U48" s="53">
        <f>SUM(R48:T48)</f>
        <v>0</v>
      </c>
      <c r="V48" s="99">
        <v>0</v>
      </c>
      <c r="W48" s="99">
        <v>0</v>
      </c>
      <c r="X48" s="99">
        <v>0</v>
      </c>
      <c r="Y48" s="53">
        <f>SUM(V48:X48)</f>
        <v>0</v>
      </c>
      <c r="Z48" s="99">
        <v>-333.4790159999975</v>
      </c>
      <c r="AA48" s="100">
        <v>-333.4790159999975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ht="15.75" thickBot="1">
      <c r="A49" s="13" t="s">
        <v>68</v>
      </c>
      <c r="B49" s="3" t="s">
        <v>9</v>
      </c>
      <c r="C49" s="199">
        <v>0</v>
      </c>
      <c r="D49" s="55">
        <v>0</v>
      </c>
      <c r="E49" s="55">
        <v>0</v>
      </c>
      <c r="F49" s="55">
        <f>SUM(C49:E49)</f>
        <v>0</v>
      </c>
      <c r="G49" s="97"/>
      <c r="H49" s="184"/>
      <c r="I49" s="97">
        <v>0</v>
      </c>
      <c r="J49" s="97"/>
      <c r="K49" s="97">
        <v>0</v>
      </c>
      <c r="L49" s="97">
        <v>0</v>
      </c>
      <c r="M49" s="97">
        <v>0</v>
      </c>
      <c r="N49" s="66">
        <f>SUM(K49:M49)</f>
        <v>0</v>
      </c>
      <c r="O49" s="66"/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55">
        <f>SUM(R49:T49)</f>
        <v>0</v>
      </c>
      <c r="V49" s="97">
        <v>0</v>
      </c>
      <c r="W49" s="97">
        <v>0</v>
      </c>
      <c r="X49" s="97">
        <v>0</v>
      </c>
      <c r="Y49" s="55">
        <f>SUM(V49:X49)</f>
        <v>0</v>
      </c>
      <c r="Z49" s="97">
        <v>0</v>
      </c>
      <c r="AA49" s="98">
        <v>0</v>
      </c>
      <c r="AC49" s="96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ht="15.75" thickBot="1">
      <c r="A50" s="253" t="s">
        <v>69</v>
      </c>
      <c r="B50" s="254"/>
      <c r="C50" s="40">
        <f>C11+C16+C17+C20+C21+C24+C28+C29+C30+C33+C34+C37+C38+C39+C40+C44+C45+C49</f>
        <v>134481</v>
      </c>
      <c r="D50" s="15">
        <f>D11+D16+D17+D20+D21+D24+D28+D29+D30+D33+D34+D37+D38+D39+D40+D44+D45+D49</f>
        <v>211034</v>
      </c>
      <c r="E50" s="15">
        <f>E11+E16+E17+E20+E21+E24+E28+E29+E30+E33+E34+E37+E38+E39+E40+E44+E45+E49</f>
        <v>12909</v>
      </c>
      <c r="F50" s="15">
        <f>F11+F16+F17+F20+F21+F24+F28+F29+F30+F33+F34+F37+F38+F39+F40+F44+F45+F49</f>
        <v>358424</v>
      </c>
      <c r="G50" s="15">
        <f>G11+G16+G17+G20+G21+G24+G28+G29+G30+G33+G34+G37+G38+G39+G40+G44+G45+G49</f>
        <v>202494</v>
      </c>
      <c r="H50" s="15">
        <f t="shared" ref="H50:AL50" si="17">H11+H16+H17+H20+H21+H24+H28+H29+H30+H33+H34+H37+H38+H39+H40+H44+H45+H49</f>
        <v>208901</v>
      </c>
      <c r="I50" s="15">
        <f t="shared" si="17"/>
        <v>36750977.398065299</v>
      </c>
      <c r="J50" s="15">
        <f t="shared" si="17"/>
        <v>2196620.9669912797</v>
      </c>
      <c r="K50" s="15">
        <f t="shared" si="17"/>
        <v>24420535.653333332</v>
      </c>
      <c r="L50" s="15">
        <f t="shared" si="17"/>
        <v>4315363.4533333331</v>
      </c>
      <c r="M50" s="15">
        <f t="shared" si="17"/>
        <v>3579532.93</v>
      </c>
      <c r="N50" s="15">
        <f t="shared" si="17"/>
        <v>32315432.036666669</v>
      </c>
      <c r="O50" s="15">
        <f t="shared" si="17"/>
        <v>2196620.9669536874</v>
      </c>
      <c r="P50" s="15">
        <f t="shared" si="17"/>
        <v>26241801.445439946</v>
      </c>
      <c r="Q50" s="15">
        <f t="shared" si="17"/>
        <v>24190885.806713458</v>
      </c>
      <c r="R50" s="15">
        <f t="shared" si="17"/>
        <v>13342370.483464051</v>
      </c>
      <c r="S50" s="15">
        <f t="shared" si="17"/>
        <v>2439982.0373202614</v>
      </c>
      <c r="T50" s="15">
        <f t="shared" si="17"/>
        <v>2601707.86</v>
      </c>
      <c r="U50" s="15">
        <f>U11+U16+U17+U20+U21+U24+U28+U29+U30+U33+U34+U37+U38+U39+U40+U44+U45+U49</f>
        <v>18384060.380784314</v>
      </c>
      <c r="V50" s="15">
        <f t="shared" si="17"/>
        <v>12895953.838464051</v>
      </c>
      <c r="W50" s="15">
        <f t="shared" si="17"/>
        <v>2439982.0373202614</v>
      </c>
      <c r="X50" s="15">
        <f t="shared" si="17"/>
        <v>2601707.86</v>
      </c>
      <c r="Y50" s="15">
        <f t="shared" si="17"/>
        <v>17937643.735784315</v>
      </c>
      <c r="Z50" s="15">
        <f t="shared" si="17"/>
        <v>22182974.698834449</v>
      </c>
      <c r="AA50" s="16">
        <f t="shared" si="17"/>
        <v>17704941.017834447</v>
      </c>
      <c r="AC50" s="40">
        <f t="shared" si="17"/>
        <v>0</v>
      </c>
      <c r="AD50" s="15">
        <f t="shared" si="17"/>
        <v>0</v>
      </c>
      <c r="AE50" s="15">
        <f t="shared" si="17"/>
        <v>0</v>
      </c>
      <c r="AF50" s="15">
        <f t="shared" si="17"/>
        <v>0</v>
      </c>
      <c r="AG50" s="15">
        <f t="shared" si="17"/>
        <v>0</v>
      </c>
      <c r="AH50" s="15">
        <f t="shared" si="17"/>
        <v>0</v>
      </c>
      <c r="AI50" s="15">
        <f t="shared" si="17"/>
        <v>0</v>
      </c>
      <c r="AJ50" s="15">
        <f t="shared" si="17"/>
        <v>0</v>
      </c>
      <c r="AK50" s="15">
        <f t="shared" si="17"/>
        <v>0</v>
      </c>
      <c r="AL50" s="16">
        <f t="shared" si="17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2021-08-16T13:20:46Z</dcterms:modified>
</cp:coreProperties>
</file>