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.khasia\Desktop\ზედამხედველობა\2025\9\საიტზე ასატვირთი\"/>
    </mc:Choice>
  </mc:AlternateContent>
  <xr:revisionPtr revIDLastSave="0" documentId="13_ncr:1_{7264770F-3472-46C1-BB6E-8308C7F91C2A}" xr6:coauthVersionLast="47" xr6:coauthVersionMax="47" xr10:uidLastSave="{00000000-0000-0000-0000-000000000000}"/>
  <bookViews>
    <workbookView xWindow="-120" yWindow="-120" windowWidth="20730" windowHeight="11040" tabRatio="929" xr2:uid="{00000000-000D-0000-FFFF-FFFF00000000}"/>
  </bookViews>
  <sheets>
    <sheet name="BS" sheetId="26" r:id="rId1"/>
    <sheet name="IS" sheetId="27" r:id="rId2"/>
    <sheet name="Insurance-Reinsurance" sheetId="21" r:id="rId3"/>
  </sheets>
  <definedNames>
    <definedName name="_xlnm._FilterDatabase" localSheetId="2" hidden="1">'Insurance-Reinsurance'!$A$10:$AL$50</definedName>
    <definedName name="_xlnm._FilterDatabase" localSheetId="1" hidden="1">IS!$D$1:$D$81</definedName>
    <definedName name="_xlnm.Print_Area" localSheetId="0">BS!$B$2:$E$59</definedName>
    <definedName name="_xlnm.Print_Area" localSheetId="1">IS!$B$1:$E$81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48" i="21" l="1"/>
  <c r="U48" i="21"/>
  <c r="N48" i="21"/>
  <c r="F48" i="21"/>
  <c r="Y47" i="21"/>
  <c r="U47" i="21"/>
  <c r="N47" i="21"/>
  <c r="F47" i="21"/>
  <c r="Y46" i="21"/>
  <c r="U46" i="21"/>
  <c r="N46" i="21"/>
  <c r="F46" i="21"/>
  <c r="F45" i="21" s="1"/>
  <c r="AA45" i="21"/>
  <c r="Z45" i="21"/>
  <c r="Y45" i="21"/>
  <c r="X45" i="21"/>
  <c r="W45" i="21"/>
  <c r="V45" i="21"/>
  <c r="U45" i="21"/>
  <c r="T45" i="21"/>
  <c r="S45" i="21"/>
  <c r="R45" i="21"/>
  <c r="Q45" i="21"/>
  <c r="P45" i="21"/>
  <c r="O45" i="21"/>
  <c r="N45" i="21"/>
  <c r="M45" i="21"/>
  <c r="L45" i="21"/>
  <c r="K45" i="21"/>
  <c r="J45" i="21"/>
  <c r="I45" i="21"/>
  <c r="G45" i="21"/>
  <c r="E45" i="21"/>
  <c r="D45" i="21"/>
  <c r="C45" i="21"/>
  <c r="Y44" i="21"/>
  <c r="U44" i="21"/>
  <c r="N44" i="21"/>
  <c r="F44" i="21"/>
  <c r="Y43" i="21"/>
  <c r="U43" i="21"/>
  <c r="N43" i="21"/>
  <c r="F43" i="21"/>
  <c r="Y42" i="21"/>
  <c r="U42" i="21"/>
  <c r="N42" i="21"/>
  <c r="F42" i="21"/>
  <c r="Y41" i="21"/>
  <c r="U41" i="21"/>
  <c r="U40" i="21" s="1"/>
  <c r="N41" i="21"/>
  <c r="N40" i="21" s="1"/>
  <c r="F41" i="21"/>
  <c r="F40" i="21" s="1"/>
  <c r="AA40" i="21"/>
  <c r="Z40" i="21"/>
  <c r="Y40" i="21"/>
  <c r="X40" i="21"/>
  <c r="W40" i="21"/>
  <c r="V40" i="21"/>
  <c r="T40" i="21"/>
  <c r="S40" i="21"/>
  <c r="R40" i="21"/>
  <c r="Q40" i="21"/>
  <c r="P40" i="21"/>
  <c r="O40" i="21"/>
  <c r="M40" i="21"/>
  <c r="L40" i="21"/>
  <c r="K40" i="21"/>
  <c r="J40" i="21"/>
  <c r="I40" i="21"/>
  <c r="G40" i="21"/>
  <c r="E40" i="21"/>
  <c r="D40" i="21"/>
  <c r="C40" i="21"/>
  <c r="Y39" i="21"/>
  <c r="U39" i="21"/>
  <c r="N39" i="21"/>
  <c r="F39" i="21"/>
  <c r="Y38" i="21"/>
  <c r="U38" i="21"/>
  <c r="N38" i="21"/>
  <c r="F38" i="21"/>
  <c r="Y37" i="21"/>
  <c r="U37" i="21"/>
  <c r="N37" i="21"/>
  <c r="F37" i="21"/>
  <c r="Y36" i="21"/>
  <c r="U36" i="21"/>
  <c r="N36" i="21"/>
  <c r="F36" i="21"/>
  <c r="Y35" i="21"/>
  <c r="U35" i="21"/>
  <c r="N35" i="21"/>
  <c r="F35" i="21"/>
  <c r="F34" i="21" s="1"/>
  <c r="AA34" i="21"/>
  <c r="Z34" i="21"/>
  <c r="Y34" i="21"/>
  <c r="X34" i="21"/>
  <c r="W34" i="21"/>
  <c r="V34" i="21"/>
  <c r="U34" i="21"/>
  <c r="T34" i="21"/>
  <c r="S34" i="21"/>
  <c r="R34" i="21"/>
  <c r="Q34" i="21"/>
  <c r="P34" i="21"/>
  <c r="O34" i="21"/>
  <c r="N34" i="21"/>
  <c r="M34" i="21"/>
  <c r="L34" i="21"/>
  <c r="K34" i="21"/>
  <c r="J34" i="21"/>
  <c r="I34" i="21"/>
  <c r="G34" i="21"/>
  <c r="E34" i="21"/>
  <c r="D34" i="21"/>
  <c r="C34" i="21"/>
  <c r="Y33" i="21"/>
  <c r="U33" i="21"/>
  <c r="N33" i="21"/>
  <c r="F33" i="21"/>
  <c r="Y32" i="21"/>
  <c r="U32" i="21"/>
  <c r="N32" i="21"/>
  <c r="F32" i="21"/>
  <c r="Y31" i="21"/>
  <c r="U31" i="21"/>
  <c r="N31" i="21"/>
  <c r="N30" i="21" s="1"/>
  <c r="F31" i="21"/>
  <c r="F30" i="21" s="1"/>
  <c r="AA30" i="21"/>
  <c r="Z30" i="21"/>
  <c r="Y30" i="21"/>
  <c r="X30" i="21"/>
  <c r="W30" i="21"/>
  <c r="V30" i="21"/>
  <c r="U30" i="21"/>
  <c r="T30" i="21"/>
  <c r="S30" i="21"/>
  <c r="R30" i="21"/>
  <c r="Q30" i="21"/>
  <c r="P30" i="21"/>
  <c r="O30" i="21"/>
  <c r="M30" i="21"/>
  <c r="L30" i="21"/>
  <c r="K30" i="21"/>
  <c r="J30" i="21"/>
  <c r="I30" i="21"/>
  <c r="G30" i="21"/>
  <c r="E30" i="21"/>
  <c r="D30" i="21"/>
  <c r="C30" i="21"/>
  <c r="Y29" i="21"/>
  <c r="U29" i="21"/>
  <c r="N29" i="21"/>
  <c r="F29" i="21"/>
  <c r="Y28" i="21"/>
  <c r="U28" i="21"/>
  <c r="N28" i="21"/>
  <c r="F28" i="21"/>
  <c r="Y27" i="21"/>
  <c r="Y24" i="21" s="1"/>
  <c r="U27" i="21"/>
  <c r="U24" i="21" s="1"/>
  <c r="N27" i="21"/>
  <c r="N24" i="21" s="1"/>
  <c r="F27" i="21"/>
  <c r="Y26" i="21"/>
  <c r="U26" i="21"/>
  <c r="N26" i="21"/>
  <c r="F26" i="21"/>
  <c r="Y25" i="21"/>
  <c r="U25" i="21"/>
  <c r="N25" i="21"/>
  <c r="F25" i="21"/>
  <c r="F24" i="21" s="1"/>
  <c r="AA24" i="21"/>
  <c r="Z24" i="21"/>
  <c r="X24" i="21"/>
  <c r="W24" i="21"/>
  <c r="V24" i="21"/>
  <c r="T24" i="21"/>
  <c r="S24" i="21"/>
  <c r="R24" i="21"/>
  <c r="Q24" i="21"/>
  <c r="P24" i="21"/>
  <c r="O24" i="21"/>
  <c r="M24" i="21"/>
  <c r="L24" i="21"/>
  <c r="K24" i="21"/>
  <c r="J24" i="21"/>
  <c r="I24" i="21"/>
  <c r="H24" i="21"/>
  <c r="G24" i="21"/>
  <c r="E24" i="21"/>
  <c r="D24" i="21"/>
  <c r="C24" i="21"/>
  <c r="Y23" i="21"/>
  <c r="U23" i="21"/>
  <c r="N23" i="21"/>
  <c r="F23" i="21"/>
  <c r="Y22" i="21"/>
  <c r="U22" i="21"/>
  <c r="N22" i="21"/>
  <c r="F22" i="21"/>
  <c r="F21" i="21" s="1"/>
  <c r="AA21" i="21"/>
  <c r="Z21" i="21"/>
  <c r="Y21" i="21"/>
  <c r="X21" i="21"/>
  <c r="W21" i="21"/>
  <c r="V21" i="21"/>
  <c r="U21" i="21"/>
  <c r="T21" i="21"/>
  <c r="S21" i="21"/>
  <c r="R21" i="21"/>
  <c r="Q21" i="21"/>
  <c r="P21" i="21"/>
  <c r="O21" i="21"/>
  <c r="N21" i="21"/>
  <c r="M21" i="21"/>
  <c r="L21" i="21"/>
  <c r="K21" i="21"/>
  <c r="J21" i="21"/>
  <c r="I21" i="21"/>
  <c r="H21" i="21"/>
  <c r="G21" i="21"/>
  <c r="E21" i="21"/>
  <c r="D21" i="21"/>
  <c r="C21" i="21"/>
  <c r="Y20" i="21"/>
  <c r="U20" i="21"/>
  <c r="N20" i="21"/>
  <c r="F20" i="21"/>
  <c r="Y19" i="21"/>
  <c r="U19" i="21"/>
  <c r="N19" i="21"/>
  <c r="F19" i="21"/>
  <c r="Y18" i="21"/>
  <c r="U18" i="21"/>
  <c r="U17" i="21" s="1"/>
  <c r="N18" i="21"/>
  <c r="N17" i="21" s="1"/>
  <c r="F18" i="21"/>
  <c r="F17" i="21" s="1"/>
  <c r="AA17" i="21"/>
  <c r="Z17" i="21"/>
  <c r="Y17" i="21"/>
  <c r="X17" i="21"/>
  <c r="W17" i="21"/>
  <c r="V17" i="21"/>
  <c r="T17" i="21"/>
  <c r="S17" i="21"/>
  <c r="R17" i="21"/>
  <c r="Q17" i="21"/>
  <c r="P17" i="21"/>
  <c r="O17" i="21"/>
  <c r="M17" i="21"/>
  <c r="L17" i="21"/>
  <c r="K17" i="21"/>
  <c r="J17" i="21"/>
  <c r="I17" i="21"/>
  <c r="G17" i="21"/>
  <c r="E17" i="21"/>
  <c r="D17" i="21"/>
  <c r="C17" i="21"/>
  <c r="Y16" i="21"/>
  <c r="U16" i="21"/>
  <c r="N16" i="21"/>
  <c r="F16" i="21"/>
  <c r="Y15" i="21"/>
  <c r="U15" i="21"/>
  <c r="N15" i="21"/>
  <c r="N11" i="21" s="1"/>
  <c r="F15" i="21"/>
  <c r="Y14" i="21"/>
  <c r="Y11" i="21" s="1"/>
  <c r="U14" i="21"/>
  <c r="U11" i="21" s="1"/>
  <c r="N14" i="21"/>
  <c r="F14" i="21"/>
  <c r="Y13" i="21"/>
  <c r="U13" i="21"/>
  <c r="N13" i="21"/>
  <c r="F13" i="21"/>
  <c r="Y12" i="21"/>
  <c r="U12" i="21"/>
  <c r="N12" i="21"/>
  <c r="F12" i="21"/>
  <c r="F11" i="21" s="1"/>
  <c r="AA11" i="21"/>
  <c r="Z11" i="21"/>
  <c r="X11" i="21"/>
  <c r="W11" i="21"/>
  <c r="V11" i="21"/>
  <c r="T11" i="21"/>
  <c r="S11" i="21"/>
  <c r="R11" i="21"/>
  <c r="Q11" i="21"/>
  <c r="P11" i="21"/>
  <c r="O11" i="21"/>
  <c r="M11" i="21"/>
  <c r="L11" i="21"/>
  <c r="K11" i="21"/>
  <c r="J11" i="21"/>
  <c r="I11" i="21"/>
  <c r="G11" i="21"/>
  <c r="E11" i="21"/>
  <c r="D11" i="21"/>
  <c r="C11" i="21"/>
  <c r="E38" i="27"/>
  <c r="E35" i="27"/>
  <c r="E29" i="27"/>
  <c r="E19" i="27"/>
  <c r="E13" i="27"/>
  <c r="E50" i="26" l="1"/>
  <c r="P50" i="21" l="1"/>
  <c r="G50" i="21"/>
  <c r="T50" i="21"/>
  <c r="L50" i="21"/>
  <c r="Q50" i="21"/>
  <c r="Z50" i="21"/>
  <c r="V50" i="21"/>
  <c r="R50" i="21"/>
  <c r="E50" i="21"/>
  <c r="C50" i="21"/>
  <c r="J50" i="21"/>
  <c r="K50" i="21"/>
  <c r="M50" i="21"/>
  <c r="S50" i="21"/>
  <c r="AA50" i="21"/>
  <c r="O50" i="21"/>
  <c r="W50" i="21"/>
  <c r="I50" i="21"/>
  <c r="F49" i="21"/>
  <c r="N49" i="21"/>
  <c r="U49" i="21"/>
  <c r="Y49" i="21"/>
  <c r="D50" i="21"/>
  <c r="H50" i="21"/>
  <c r="X50" i="21"/>
  <c r="E61" i="27"/>
  <c r="E49" i="27"/>
  <c r="E41" i="27" l="1"/>
  <c r="E22" i="27"/>
  <c r="N50" i="21"/>
  <c r="U50" i="21"/>
  <c r="Y50" i="21"/>
  <c r="F50" i="21"/>
  <c r="E43" i="27" l="1"/>
  <c r="E72" i="27" s="1"/>
  <c r="E28" i="26"/>
  <c r="E41" i="26"/>
  <c r="E51" i="26" s="1"/>
  <c r="E74" i="27" l="1"/>
  <c r="AL45" i="21"/>
  <c r="AK45" i="21"/>
  <c r="AJ45" i="21"/>
  <c r="AI45" i="21"/>
  <c r="AH45" i="21"/>
  <c r="AG45" i="21"/>
  <c r="AF45" i="21"/>
  <c r="AE45" i="21"/>
  <c r="AD45" i="21"/>
  <c r="AC45" i="21"/>
  <c r="AL40" i="21"/>
  <c r="AK40" i="21"/>
  <c r="AJ40" i="21"/>
  <c r="AI40" i="21"/>
  <c r="AH40" i="21"/>
  <c r="AG40" i="21"/>
  <c r="AF40" i="21"/>
  <c r="AE40" i="21"/>
  <c r="AD40" i="21"/>
  <c r="AC40" i="21"/>
  <c r="AL34" i="21"/>
  <c r="AK34" i="21"/>
  <c r="AJ34" i="21"/>
  <c r="AI34" i="21"/>
  <c r="AH34" i="21"/>
  <c r="AG34" i="21"/>
  <c r="AF34" i="21"/>
  <c r="AE34" i="21"/>
  <c r="AD34" i="21"/>
  <c r="AC34" i="21"/>
  <c r="AL30" i="21"/>
  <c r="AK30" i="21"/>
  <c r="AJ30" i="21"/>
  <c r="AI30" i="21"/>
  <c r="AH30" i="21"/>
  <c r="AG30" i="21"/>
  <c r="AF30" i="21"/>
  <c r="AE30" i="21"/>
  <c r="AD30" i="21"/>
  <c r="AC30" i="21"/>
  <c r="AL24" i="21"/>
  <c r="AK24" i="21"/>
  <c r="AJ24" i="21"/>
  <c r="AI24" i="21"/>
  <c r="AH24" i="21"/>
  <c r="AG24" i="21"/>
  <c r="AF24" i="21"/>
  <c r="AE24" i="21"/>
  <c r="AD24" i="21"/>
  <c r="AC24" i="21"/>
  <c r="AL21" i="21"/>
  <c r="AK21" i="21"/>
  <c r="AJ21" i="21"/>
  <c r="AI21" i="21"/>
  <c r="AH21" i="21"/>
  <c r="AG21" i="21"/>
  <c r="AF21" i="21"/>
  <c r="AE21" i="21"/>
  <c r="AD21" i="21"/>
  <c r="AC21" i="21"/>
  <c r="AL17" i="21"/>
  <c r="AK17" i="21"/>
  <c r="AJ17" i="21"/>
  <c r="AI17" i="21"/>
  <c r="AH17" i="21"/>
  <c r="AG17" i="21"/>
  <c r="AF17" i="21"/>
  <c r="AE17" i="21"/>
  <c r="AD17" i="21"/>
  <c r="AC17" i="21"/>
  <c r="AL11" i="21"/>
  <c r="AK11" i="21"/>
  <c r="AJ11" i="21"/>
  <c r="AI11" i="21"/>
  <c r="AH11" i="21"/>
  <c r="AG11" i="21"/>
  <c r="AF11" i="21"/>
  <c r="AE11" i="21"/>
  <c r="AD11" i="21"/>
  <c r="AC11" i="21"/>
  <c r="AD50" i="21" l="1"/>
  <c r="AH50" i="21"/>
  <c r="AK50" i="21"/>
  <c r="AJ50" i="21"/>
  <c r="AC50" i="21"/>
  <c r="AI50" i="21"/>
  <c r="AG50" i="21"/>
  <c r="AL50" i="21"/>
  <c r="AE50" i="21"/>
  <c r="AF50" i="21"/>
</calcChain>
</file>

<file path=xl/sharedStrings.xml><?xml version="1.0" encoding="utf-8"?>
<sst xmlns="http://schemas.openxmlformats.org/spreadsheetml/2006/main" count="330" uniqueCount="245">
  <si>
    <t>მოზიდული პრემია</t>
  </si>
  <si>
    <t>გადაზღვევის პრემია</t>
  </si>
  <si>
    <t>სამედიცინო (ჯანმრთელობის) დაზღვევა</t>
  </si>
  <si>
    <t>სახმელეთო ტრანსპორტის გამოყენებასთან დაკავშირებული სამოქალაქო პასუხისმგებლობის დაზღვევა</t>
  </si>
  <si>
    <t>სარკინიგზო სატრანსპორტო საშუალებათა დაზღვევა</t>
  </si>
  <si>
    <t>ტვირთების დაზღვევა</t>
  </si>
  <si>
    <t>დაზღვევა საფინანსო დანაკარგებისაგან</t>
  </si>
  <si>
    <t>ვალდებულებათა შესრულების დაზღვევა</t>
  </si>
  <si>
    <t>საკრედიტო ვალდებულებათა დაზღვევა</t>
  </si>
  <si>
    <t>იურიდიული ხარჯების დაზღვევა</t>
  </si>
  <si>
    <t>სულ</t>
  </si>
  <si>
    <t>სამოგზაურო დაზღვევა</t>
  </si>
  <si>
    <t>საჰაერო სატრანსპორტო საშუალებათა დაზღვევა (კორპუსის დაზღვევა)</t>
  </si>
  <si>
    <t>მცურავი სატრანსპორტო საშუალებების დაზღვევა (კორპუსის დაზღვევა)</t>
  </si>
  <si>
    <t>მცურავ სატრანსპორტო საშუალებათა გამოყენებასთან დაკავშირებული პასუხისმგებლობის დაზღვევა</t>
  </si>
  <si>
    <t>გაფორმებული წლის დასაწყისიდან</t>
  </si>
  <si>
    <t>საანგარიშო თარიღისთვის მოქმედი</t>
  </si>
  <si>
    <t>საანგარიშო პერიოდის დამდგარი სადაზღვევო ზარალების ოდენობა (ბრუტო)</t>
  </si>
  <si>
    <t>საანგარიშო პერიოდის დამდგარი სადაზღვევო ზარალების ოდენობა (ნეტო)</t>
  </si>
  <si>
    <t>კორპორატიული</t>
  </si>
  <si>
    <t>საცალო</t>
  </si>
  <si>
    <t>სახელმწიფო</t>
  </si>
  <si>
    <t>პოლისების რაოდენობა</t>
  </si>
  <si>
    <t>სახეობის კოდი</t>
  </si>
  <si>
    <t>01</t>
  </si>
  <si>
    <t>სიცოცხლის დაზღვევა:</t>
  </si>
  <si>
    <t>სიცოცხლის ვადიანი დაზღვევა</t>
  </si>
  <si>
    <t>სიცოცხლის უვადო დაზღვევა</t>
  </si>
  <si>
    <t>სიცოცხლის დაზღვევის მაგროვებადი და დაბრუნებადი სახეობები</t>
  </si>
  <si>
    <t>სიცოცხლის დაზღვევის სხვა ფორმები</t>
  </si>
  <si>
    <t>02</t>
  </si>
  <si>
    <t>03</t>
  </si>
  <si>
    <t>უბედური შემთხვევის დაზღვევა:</t>
  </si>
  <si>
    <t>დაზღვევა უბედური შემთხვევებისაგან</t>
  </si>
  <si>
    <t>მგზავრების, მძღოლის ან ეკიპაჟის დაზღვევა უბედური შემთხვევებისაგან</t>
  </si>
  <si>
    <t>04</t>
  </si>
  <si>
    <t>05</t>
  </si>
  <si>
    <t xml:space="preserve">სახმელეთო სატრანსპორტო საშუალებათა დაზღვევა (გარდა სარკინიგზო ტრანსპორტისა): </t>
  </si>
  <si>
    <t>სახმელეთო ავტოსატრანსპორტო საშუალებათა დაზღვევა (ავტოკასკო):</t>
  </si>
  <si>
    <t>სხვა სახმელეთო სატრანსპორტო საშუალებათა დაზღვევა</t>
  </si>
  <si>
    <t>06</t>
  </si>
  <si>
    <t xml:space="preserve">სახმელეთო ტრანსპორტის გამოყენებასთან დაკავშირებული სამოქალაქო პასუხისმგებლობის დაზღვევა: </t>
  </si>
  <si>
    <t>ავტომოტოტრანსპორტის მფლობელთა სამოქალაქო პასუხისმგებლობის სავალდებულო დაზღვევა</t>
  </si>
  <si>
    <t>სახმელეთო გადამზიდველის სამოქალაქო პასუხისმგებლობის დაზღვევა</t>
  </si>
  <si>
    <t>07</t>
  </si>
  <si>
    <t>08</t>
  </si>
  <si>
    <t>09</t>
  </si>
  <si>
    <t>საჰაერო სატრანსპორტო საშუალებათა გამოყენებასთან დაკავშირებული პასუხისმგებლობის დაზღვევა:</t>
  </si>
  <si>
    <t>საჰაერო გადამზიდველის პასუხისმგებლობის დაზღვევა</t>
  </si>
  <si>
    <t>სხვა პასუხისმგებლობის დაზღვევა, რომელიც დაკავშირებულია საჰაერო ტრანსპორტის გამოყენებასთან</t>
  </si>
  <si>
    <t>10</t>
  </si>
  <si>
    <t>11</t>
  </si>
  <si>
    <t>საზღვაო გადამზიდველის პასუხისმგებლობის დაზღვევა</t>
  </si>
  <si>
    <t>სხვა პასუხისმგებლობის დაზღვევა, რომელიც დაკავშირებულია მცურავი ტრანსპორტის გამოყენებასთან</t>
  </si>
  <si>
    <t>12</t>
  </si>
  <si>
    <t>13</t>
  </si>
  <si>
    <t>ქონების დაზღვევა (გარდა პპ. (5), (7), (8), (10), და (12)-ში ჩამოთვლილი ქონებისა):</t>
  </si>
  <si>
    <t>14</t>
  </si>
  <si>
    <t>15</t>
  </si>
  <si>
    <t>საბაჟო ვალდებულებების შესრულების გარანტიები/ფინანსური რისკის დაზღვევის პოლისები</t>
  </si>
  <si>
    <t>სახელმწიფო შესყიდვებთან დაკავშირებული გარანტიები</t>
  </si>
  <si>
    <t>სხვა სახის გარანტიები</t>
  </si>
  <si>
    <t>16</t>
  </si>
  <si>
    <t>17</t>
  </si>
  <si>
    <t xml:space="preserve">სამოქალაქო პასუხისმგებლობის დაზღვევა (გარდა პპ. (6), (9), (11) სახეობებში ჩამოთვლილი პასუხისმგებლობისა): </t>
  </si>
  <si>
    <t>პროფესიული პასუხისმგებლობის დაზღვევა</t>
  </si>
  <si>
    <t>დამქირავებლის პასუხისმგებლობის დაზღვევა</t>
  </si>
  <si>
    <t>სხვა სახის პასუხისმგებლობის დაზღვევა</t>
  </si>
  <si>
    <t>18</t>
  </si>
  <si>
    <t>სულ:</t>
  </si>
  <si>
    <t>დაზღვევის სახეობა</t>
  </si>
  <si>
    <t>სტატისტიკური მოზიდული პრემია</t>
  </si>
  <si>
    <t>ფინანსური მოზიდული პრემია</t>
  </si>
  <si>
    <t xml:space="preserve">გამომუშავებული პრემია </t>
  </si>
  <si>
    <t>ანაზღაურებული ზარალები</t>
  </si>
  <si>
    <t>ანაზღაურებული ზარალი ბრუტო</t>
  </si>
  <si>
    <t>ანაზღაურებული ზარალი ნეტო</t>
  </si>
  <si>
    <t>საანგარიშო პერიოდის დამდგარი სადაზღვევო ზარალები</t>
  </si>
  <si>
    <t>გამომუშავებული პრემია</t>
  </si>
  <si>
    <t xml:space="preserve">ანაზღაურებული ზარალები </t>
  </si>
  <si>
    <t>გამომუშავებული პრემია ბრუტო</t>
  </si>
  <si>
    <t>გამომუშავებული პრემია ნეტო</t>
  </si>
  <si>
    <t>საერთო მონაცემები საანგარიშო პერიოდის განმავლობაში გაწეული პირდაპირი დაზღვევის საქმიანობის შესახებ</t>
  </si>
  <si>
    <t>საერთო მონაცემები საანგარიშო პერიოდის განმავლობაში გადაზღვევით მიღებული რისკების შესახებ</t>
  </si>
  <si>
    <t xml:space="preserve"> ფინანსური მდგომარეობის ანგარიშგება  (საბალანსო უწყისი)</t>
  </si>
  <si>
    <t>ლარებში</t>
  </si>
  <si>
    <t>სტრიქონის კოდი</t>
  </si>
  <si>
    <t>N</t>
  </si>
  <si>
    <t>საანგარიშო პერიოდი</t>
  </si>
  <si>
    <t>აქტივები</t>
  </si>
  <si>
    <t>00010</t>
  </si>
  <si>
    <t>00020</t>
  </si>
  <si>
    <t xml:space="preserve"> - მოთხოვნები საკრედიტო დაწესებულებების მიმართ</t>
  </si>
  <si>
    <t>00030</t>
  </si>
  <si>
    <t xml:space="preserve"> - გასაყიდად არსებული ფინანსური აქტივები</t>
  </si>
  <si>
    <t>00040</t>
  </si>
  <si>
    <t xml:space="preserve"> - დაფარვის ვადამდე მფლობელობაში არსებული ფინანსური აქტივები</t>
  </si>
  <si>
    <t>00050</t>
  </si>
  <si>
    <t xml:space="preserve"> - რეალური ღირებულებით აღრიცხული ფინანსური აქტივები, მოგებაში ან ზარალში ასახვით</t>
  </si>
  <si>
    <t>00060</t>
  </si>
  <si>
    <t xml:space="preserve"> - სადაზღვევო მოთხოვნები, წმინდა</t>
  </si>
  <si>
    <t>00070</t>
  </si>
  <si>
    <t xml:space="preserve"> - გადაზღვევის მოთხოვნები, წმინდა</t>
  </si>
  <si>
    <t>00080</t>
  </si>
  <si>
    <t xml:space="preserve"> - მოთხოვნები გადარჩენილი ქონებიდან</t>
  </si>
  <si>
    <t>00090</t>
  </si>
  <si>
    <t xml:space="preserve"> - გაცემული სესხები, წმინდა</t>
  </si>
  <si>
    <t>00100</t>
  </si>
  <si>
    <t xml:space="preserve"> - ინვესტიციები მეკავშირე კომპანიებში</t>
  </si>
  <si>
    <t>00110</t>
  </si>
  <si>
    <t xml:space="preserve"> - ინვესტიციები შვილობილ კომპანიებში</t>
  </si>
  <si>
    <t>00120</t>
  </si>
  <si>
    <t xml:space="preserve"> - გადამზღვევლის წილი სადაზღვევო რეზერვებში</t>
  </si>
  <si>
    <t>00130</t>
  </si>
  <si>
    <t xml:space="preserve"> - გადავადებული საკომისიო ხარჯი</t>
  </si>
  <si>
    <t>00140</t>
  </si>
  <si>
    <t xml:space="preserve"> - ძირითადი საშუალებები, წმინდა</t>
  </si>
  <si>
    <t>00150</t>
  </si>
  <si>
    <t xml:space="preserve"> - საინვესტიციო ქონება</t>
  </si>
  <si>
    <t>00160</t>
  </si>
  <si>
    <t xml:space="preserve"> - გუდვილი და სხვა არამატერიალური აქტივები, წმინდა</t>
  </si>
  <si>
    <t>00170</t>
  </si>
  <si>
    <t xml:space="preserve"> - გადავადებული საგადასახადო აქტივი</t>
  </si>
  <si>
    <t>00180</t>
  </si>
  <si>
    <t xml:space="preserve"> - სხვა აქტივები</t>
  </si>
  <si>
    <t>00190</t>
  </si>
  <si>
    <t xml:space="preserve">სულ აქტივები: </t>
  </si>
  <si>
    <t>ვალდებულებები</t>
  </si>
  <si>
    <t>00200</t>
  </si>
  <si>
    <t xml:space="preserve"> - სადაზღვევო რეზერვები, ბრუტო</t>
  </si>
  <si>
    <t>00210</t>
  </si>
  <si>
    <t xml:space="preserve"> - სხვა სადაზღვევო ვალდებულებები</t>
  </si>
  <si>
    <t>00220</t>
  </si>
  <si>
    <t xml:space="preserve"> - ვალდებულებები რეგრესიდან და გადარჩენილი ქონებიდან</t>
  </si>
  <si>
    <t>00230</t>
  </si>
  <si>
    <t xml:space="preserve"> - ფინანსური ვალდებულებები </t>
  </si>
  <si>
    <t>00240</t>
  </si>
  <si>
    <t xml:space="preserve"> - საპენსიო ვალდებულებები</t>
  </si>
  <si>
    <t>00250</t>
  </si>
  <si>
    <t xml:space="preserve"> - ვალდებულებები მეკავშირე კომპანიებთან</t>
  </si>
  <si>
    <t>00260</t>
  </si>
  <si>
    <t xml:space="preserve"> - ვალდებულებები შვილობილ კომპანიებთან</t>
  </si>
  <si>
    <t>00270</t>
  </si>
  <si>
    <t xml:space="preserve"> - გადავადებული საკომისიო შემოსავალი</t>
  </si>
  <si>
    <t>00280</t>
  </si>
  <si>
    <t xml:space="preserve"> - გადავადებული საგადასახადო ვალდებულება</t>
  </si>
  <si>
    <t>00290</t>
  </si>
  <si>
    <t xml:space="preserve"> - სხვა ვალდებულებები</t>
  </si>
  <si>
    <t>00300</t>
  </si>
  <si>
    <t>სულ ვალდებულებები:</t>
  </si>
  <si>
    <t>კაპიტალი</t>
  </si>
  <si>
    <t>00310</t>
  </si>
  <si>
    <t xml:space="preserve"> - სააქციო კაპიტალი/კაპიტალი შპს-ში</t>
  </si>
  <si>
    <t>00320</t>
  </si>
  <si>
    <t xml:space="preserve"> - საემისიო კაპიტალი</t>
  </si>
  <si>
    <t>00330</t>
  </si>
  <si>
    <t xml:space="preserve"> - გამოსყიდული აქციები</t>
  </si>
  <si>
    <t>00340</t>
  </si>
  <si>
    <t xml:space="preserve"> - აკუმულირებული მოგება/(ზარალი)</t>
  </si>
  <si>
    <t>00350</t>
  </si>
  <si>
    <t xml:space="preserve"> - პერიოდის წმინდა მოგება/(ზარალი)</t>
  </si>
  <si>
    <t>00360</t>
  </si>
  <si>
    <t xml:space="preserve"> - სხვა რეზერვები</t>
  </si>
  <si>
    <t>00370</t>
  </si>
  <si>
    <t>სულ კაპიტალი:</t>
  </si>
  <si>
    <t>00380</t>
  </si>
  <si>
    <t>სულ ვალდებულებები და კაპიტალი:</t>
  </si>
  <si>
    <t>სრული შემოსავლის ანგარიშგება (მოგება-ზარალის უწყისი)</t>
  </si>
  <si>
    <t>I. სადაზღვევო საქმიანობა (არასიცოცხლე)</t>
  </si>
  <si>
    <t xml:space="preserve"> - მოზიდული პრემია, ბრუტო</t>
  </si>
  <si>
    <t xml:space="preserve"> - გადაზღვევის პრემია</t>
  </si>
  <si>
    <t xml:space="preserve"> - ცვლილება გამოუმუშავებელი პრემიის რეზერვში, ბრუტო</t>
  </si>
  <si>
    <t xml:space="preserve"> - ცვლილება გამოუმუშავებელი პრემიის რეზერვში, გადამზღვევლის წილი</t>
  </si>
  <si>
    <t xml:space="preserve"> - გამომუშავებული პრემია (ნეტო)/სადაზღვევო შემოსავალი   (1-2-3+4)</t>
  </si>
  <si>
    <t xml:space="preserve"> - ანაზღაურებული ზარალები</t>
  </si>
  <si>
    <t xml:space="preserve"> - გადამზღვევლის წილი ანაზღაურებულ ზარალებში</t>
  </si>
  <si>
    <t xml:space="preserve"> - ცვლილება ზარალების რეზერვში, ბრუტო</t>
  </si>
  <si>
    <t xml:space="preserve"> - ცვლილება ზარალების რეზერვში, გადამზღვევლის წილი</t>
  </si>
  <si>
    <t xml:space="preserve"> - შემოსავალი რეგრესიდან და გადარჩენილი ქონებიდან, ნეტო</t>
  </si>
  <si>
    <t xml:space="preserve"> - სადაზღვევო/დამდგარი ზარალები, ნეტო   (6-7+8-9-10)</t>
  </si>
  <si>
    <t xml:space="preserve"> - დარიცხული ბონუსები</t>
  </si>
  <si>
    <t xml:space="preserve"> - საკომისიო შემოსავალი (ხარჯი), წმინდა</t>
  </si>
  <si>
    <t>სადაზღვევო მოგება (ზარალი), წმინდა   (5-11-12+13)</t>
  </si>
  <si>
    <t>II. სადაზღვევო საქმიანობა (სიცოცხლე)</t>
  </si>
  <si>
    <t xml:space="preserve"> - გამომუშავებული პრემია (ნეტო)/სადაზღვევო შემოსავალი (15-16-17+18)</t>
  </si>
  <si>
    <t xml:space="preserve"> -  გადამზღვევლის წილი ანაზღაურებულ ზარალებში</t>
  </si>
  <si>
    <t xml:space="preserve"> - შემოსავალი რეგრესიდან (სიცოცხლის)</t>
  </si>
  <si>
    <t xml:space="preserve"> - სადაზღვევო/დამდგარი ზარალები, ნეტო   (20-21+22-23-24)</t>
  </si>
  <si>
    <t xml:space="preserve"> - ცვლილება სიცოცხლის დაზღვევის რეზერვში, ბრუტო</t>
  </si>
  <si>
    <t xml:space="preserve"> - ცვლილება სიცოცხლის დაზღვევის რეზერვში, გადამზღვევლის წილი</t>
  </si>
  <si>
    <t xml:space="preserve"> - ცვლილება სიცოცხლის რეზერვში, ნეტო   (26-27)</t>
  </si>
  <si>
    <t xml:space="preserve"> - დარიცხული ბონუსები (სიცოცხლის)</t>
  </si>
  <si>
    <t>სადაზღვევო მოგება (ზარალი), წმინდა   (19-25+28-29+30)</t>
  </si>
  <si>
    <t>სადაზღვევო მოგება (ზარალი), წმინდა (14+31)</t>
  </si>
  <si>
    <t>III. საპენსიო საქმიანობა</t>
  </si>
  <si>
    <t xml:space="preserve"> - საპენსიო შემოსავალი:</t>
  </si>
  <si>
    <t xml:space="preserve"> - საპენსიო ხარჯები:</t>
  </si>
  <si>
    <t xml:space="preserve"> საპენსიო სქემის საინვესტიციო საქმიანობიდან წარმოშობილი ზარალი</t>
  </si>
  <si>
    <t>შედეგი საპენსიო საქმიანობიდან, წმინდა   (33-34–35)</t>
  </si>
  <si>
    <t>IV. შემოსავალი ინვესტიციებიდან</t>
  </si>
  <si>
    <t xml:space="preserve"> - საკრედიტო დაწესებულებებში განთავსებული დეპოზიტები</t>
  </si>
  <si>
    <t xml:space="preserve"> - ფინანსური აქტივები: - გასაყიდად არსებული</t>
  </si>
  <si>
    <t>00390</t>
  </si>
  <si>
    <t xml:space="preserve"> - ფინანსური აქტივები: - დაფარვის ვადამდე მფლობელობაში არსებული</t>
  </si>
  <si>
    <t>00400</t>
  </si>
  <si>
    <t xml:space="preserve"> - ფინანსური აქტივები: - რეალური ღირებულებით ასახული მოგებაში ან ზარალში ასახვით</t>
  </si>
  <si>
    <t>00410</t>
  </si>
  <si>
    <t>00420</t>
  </si>
  <si>
    <t>00430</t>
  </si>
  <si>
    <t>00440</t>
  </si>
  <si>
    <t xml:space="preserve"> - გაცემული სესხები</t>
  </si>
  <si>
    <t>00450</t>
  </si>
  <si>
    <t xml:space="preserve"> - სხვა ინვესტიციები</t>
  </si>
  <si>
    <t>00460</t>
  </si>
  <si>
    <t>შემოსავალი ინვესტიციებიდან   (37+38+39+40+41+42+43+44+45)</t>
  </si>
  <si>
    <t>V. სხვა ხარჯები და შემოსავლები</t>
  </si>
  <si>
    <t>00470</t>
  </si>
  <si>
    <t xml:space="preserve"> - ხელფასის ხარჯი და სხვა გაცემები</t>
  </si>
  <si>
    <t>00480</t>
  </si>
  <si>
    <t xml:space="preserve"> - ადმინისტრაციული ხარჯები</t>
  </si>
  <si>
    <t>00490</t>
  </si>
  <si>
    <t xml:space="preserve"> - გადასახადები</t>
  </si>
  <si>
    <t>00500</t>
  </si>
  <si>
    <t xml:space="preserve"> - ცვეთის, ამორტიზაციის და გაუფასურების ხარჯი</t>
  </si>
  <si>
    <t>00510</t>
  </si>
  <si>
    <t xml:space="preserve"> - ფინანსური ხარჯი</t>
  </si>
  <si>
    <t>00520</t>
  </si>
  <si>
    <t xml:space="preserve"> - ნეგატიური გუდვილი</t>
  </si>
  <si>
    <t>00530</t>
  </si>
  <si>
    <t xml:space="preserve"> - სხვა  შემოსავალი (ხარჯი), წმინდა</t>
  </si>
  <si>
    <t>00540</t>
  </si>
  <si>
    <t xml:space="preserve"> - მოგება (ზარალი) დაბეგვრამდე (32+36+46-47-48-49-50-51-52+53)</t>
  </si>
  <si>
    <t>00550</t>
  </si>
  <si>
    <t xml:space="preserve"> - მოგების გადასახადი</t>
  </si>
  <si>
    <t>00560</t>
  </si>
  <si>
    <t>პერიოდის წმინდა მოგება (ზარალი)   (54-55)</t>
  </si>
  <si>
    <t xml:space="preserve"> ფორმა N3</t>
  </si>
  <si>
    <t>ფორმა N1</t>
  </si>
  <si>
    <t xml:space="preserve"> ფორმა N2</t>
  </si>
  <si>
    <t>საანგარიშო პერიოდში დაზღვეული სატრანსპორტო საშუალებათა რაოდენობა</t>
  </si>
  <si>
    <t xml:space="preserve"> საანგარიშო პერიოდის განმავლობაში პირდაპირი დაზღვევის საქმიანობისა და გადაზღვევის(მიღებული) საერთო მონაცემები</t>
  </si>
  <si>
    <t xml:space="preserve"> - ფულადი სახსრები და მათი ეკვივალენტები</t>
  </si>
  <si>
    <t>მზღვეველი: სს არდი დაზღვევა</t>
  </si>
  <si>
    <t>ანგარიშგების თარიღი: 30/09/2025</t>
  </si>
  <si>
    <t>საანგარიშო პერიოდი: 01/01/2025-30/09/2025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</si>
</sst>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3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,##0.00\ _L_a_r_i_-;\-* #,##0.00\ _L_a_r_i_-;_-* &quot;-&quot;??\ _L_a_r_i_-;_-@_-"/>
    <numFmt numFmtId="167" formatCode="0.0%"/>
    <numFmt numFmtId="168" formatCode="&quot;$&quot;#,##0.0000_);\(&quot;$&quot;#,##0.0000\)"/>
    <numFmt numFmtId="169" formatCode="#,##0_)_%;\(#,##0\)_%;"/>
    <numFmt numFmtId="170" formatCode="_._.* #,##0.0_)_%;_._.* \(#,##0.0\)_%"/>
    <numFmt numFmtId="171" formatCode="#,##0.0_)_%;\(#,##0.0\)_%;\ \ .0_)_%"/>
    <numFmt numFmtId="172" formatCode="_._.* #,##0.00_)_%;_._.* \(#,##0.00\)_%"/>
    <numFmt numFmtId="173" formatCode="#,##0.00_)_%;\(#,##0.00\)_%;\ \ .00_)_%"/>
    <numFmt numFmtId="174" formatCode="_._.* #,##0.000_)_%;_._.* \(#,##0.000\)_%"/>
    <numFmt numFmtId="175" formatCode="#,##0.000_)_%;\(#,##0.000\)_%;\ \ .000_)_%"/>
    <numFmt numFmtId="176" formatCode="_-* #,##0.00\ _л_в_-;\-* #,##0.00\ _л_в_-;_-* &quot;-&quot;??\ _л_в_-;_-@_-"/>
    <numFmt numFmtId="177" formatCode="#,##0.00000"/>
    <numFmt numFmtId="178" formatCode="000"/>
    <numFmt numFmtId="179" formatCode="_._.* \(#,##0\)_%;_._.* #,##0_)_%;_._.* 0_)_%;_._.@_)_%"/>
    <numFmt numFmtId="180" formatCode="_._.&quot;$&quot;* \(#,##0\)_%;_._.&quot;$&quot;* #,##0_)_%;_._.&quot;$&quot;* 0_)_%;_._.@_)_%"/>
    <numFmt numFmtId="181" formatCode="* \(#,##0\);* #,##0_);&quot;-&quot;??_);@"/>
    <numFmt numFmtId="182" formatCode="&quot;$&quot;* #,##0_)_%;&quot;$&quot;* \(#,##0\)_%;&quot;$&quot;* &quot;-&quot;??_)_%;@_)_%"/>
    <numFmt numFmtId="183" formatCode="_._.&quot;$&quot;* #,##0.0_)_%;_._.&quot;$&quot;* \(#,##0.0\)_%"/>
    <numFmt numFmtId="184" formatCode="&quot;$&quot;* #,##0.0_)_%;&quot;$&quot;* \(#,##0.0\)_%;&quot;$&quot;* \ .0_)_%"/>
    <numFmt numFmtId="185" formatCode="_._.&quot;$&quot;* #,##0.00_)_%;_._.&quot;$&quot;* \(#,##0.00\)_%"/>
    <numFmt numFmtId="186" formatCode="&quot;$&quot;* #,##0.00_)_%;&quot;$&quot;* \(#,##0.00\)_%;&quot;$&quot;* \ .00_)_%"/>
    <numFmt numFmtId="187" formatCode="_._.&quot;$&quot;* #,##0.000_)_%;_._.&quot;$&quot;* \(#,##0.000\)_%"/>
    <numFmt numFmtId="188" formatCode="&quot;$&quot;* #,##0.000_)_%;&quot;$&quot;* \(#,##0.000\)_%;&quot;$&quot;* \ .000_)_%"/>
    <numFmt numFmtId="189" formatCode="mmmm\ d\,\ yyyy"/>
    <numFmt numFmtId="190" formatCode="* #,##0_);* \(#,##0\);&quot;-&quot;??_);@"/>
    <numFmt numFmtId="191" formatCode="_-* #,##0.00\ _z_ł_-;\-* #,##0.00\ _z_ł_-;_-* &quot;-&quot;??\ _z_ł_-;_-@_-"/>
    <numFmt numFmtId="192" formatCode="_-* #,##0.00\ [$€-1]_-;\-* #,##0.00\ [$€-1]_-;_-* &quot;-&quot;??\ [$€-1]_-"/>
    <numFmt numFmtId="193" formatCode="0.000000"/>
    <numFmt numFmtId="194" formatCode="0.0;\(0.0\)"/>
    <numFmt numFmtId="195" formatCode="#,##0.0_);\(#,##0.0\)"/>
    <numFmt numFmtId="196" formatCode="0.00\ %"/>
    <numFmt numFmtId="197" formatCode="_(&quot;MT&quot;* #,##0.00_);\(&quot;MT&quot;* #,##0.00\)"/>
    <numFmt numFmtId="198" formatCode="General_)"/>
    <numFmt numFmtId="199" formatCode="###0;[Red]\(###0\)"/>
    <numFmt numFmtId="200" formatCode="0.00_)"/>
    <numFmt numFmtId="201" formatCode="0_)"/>
    <numFmt numFmtId="202" formatCode="_(* #,##0_);\(* #,##0\)"/>
    <numFmt numFmtId="203" formatCode="0_)%;\(0\)%"/>
    <numFmt numFmtId="204" formatCode="_._._(* 0_)%;_._.* \(0\)%"/>
    <numFmt numFmtId="205" formatCode="_(0_)%;\(0\)%"/>
    <numFmt numFmtId="206" formatCode="0%_);\(0%\)"/>
    <numFmt numFmtId="207" formatCode="_(0.0_)%;\(0.0\)%"/>
    <numFmt numFmtId="208" formatCode="_._._(* 0.0_)%;_._.* \(0.0\)%"/>
    <numFmt numFmtId="209" formatCode="_(0.00_)%;\(0.00\)%"/>
    <numFmt numFmtId="210" formatCode="_._._(* 0.00_)%;_._.* \(0.00\)%"/>
    <numFmt numFmtId="211" formatCode="_(0.000_)%;\(0.000\)%"/>
    <numFmt numFmtId="212" formatCode="_._._(* 0.000_)%;_._.* \(0.000\)%"/>
    <numFmt numFmtId="213" formatCode="mm/dd/yy"/>
    <numFmt numFmtId="214" formatCode="#,##0;\(#,##0\)"/>
    <numFmt numFmtId="215" formatCode="_-* #,##0&quot;р.&quot;_-;\-* #,##0&quot;р.&quot;_-;_-* &quot;-&quot;&quot;р.&quot;_-;_-@_-"/>
    <numFmt numFmtId="216" formatCode="_-* #,##0.00&quot;р.&quot;_-;\-* #,##0.00&quot;р.&quot;_-;_-* &quot;-&quot;??&quot;р.&quot;_-;_-@_-"/>
    <numFmt numFmtId="217" formatCode="_-* #,##0\ _р_._-;\-* #,##0\ _р_._-;_-* &quot;-&quot;\ _р_._-;_-@_-"/>
    <numFmt numFmtId="218" formatCode="_-* #,##0.00\ _р_._-;\-* #,##0.00\ _р_._-;_-* &quot;-&quot;??\ _р_._-;_-@_-"/>
    <numFmt numFmtId="219" formatCode="_-* #,##0_р_._-;\-* #,##0_р_._-;_-* &quot;-&quot;_р_._-;_-@_-"/>
    <numFmt numFmtId="220" formatCode="_-* #,##0.00_р_._-;\-* #,##0.00_р_._-;_-* &quot;-&quot;??_р_._-;_-@_-"/>
    <numFmt numFmtId="221" formatCode="_-* #,##0.00\ _К_р_б_._-;\-* #,##0.00\ _К_р_б_._-;_-* &quot;-&quot;??\ _К_р_б_._-;_-@_-"/>
    <numFmt numFmtId="222" formatCode="_(* #,##0.000_);_(* \(#,##0.000\);_(* &quot;-&quot;??_);_(@_)"/>
  </numFmts>
  <fonts count="115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Sylfaen"/>
      <family val="1"/>
    </font>
    <font>
      <b/>
      <sz val="10"/>
      <name val="Sylfaen"/>
      <family val="1"/>
    </font>
    <font>
      <b/>
      <sz val="10"/>
      <name val="Arial"/>
      <family val="2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charset val="177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177"/>
    </font>
    <font>
      <sz val="11"/>
      <color indexed="9"/>
      <name val="Calibri"/>
      <family val="2"/>
      <charset val="177"/>
    </font>
    <font>
      <sz val="11"/>
      <color indexed="9"/>
      <name val="Calibri"/>
      <family val="2"/>
      <charset val="204"/>
    </font>
    <font>
      <sz val="10"/>
      <color indexed="9"/>
      <name val="Arial"/>
      <family val="2"/>
      <charset val="177"/>
    </font>
    <font>
      <sz val="8"/>
      <name val="Times New Roman"/>
      <family val="1"/>
    </font>
    <font>
      <sz val="11"/>
      <color indexed="20"/>
      <name val="Calibri"/>
      <family val="2"/>
      <charset val="177"/>
    </font>
    <font>
      <b/>
      <sz val="11"/>
      <color indexed="52"/>
      <name val="Calibri"/>
      <family val="2"/>
      <charset val="177"/>
    </font>
    <font>
      <b/>
      <sz val="11"/>
      <name val="Arial"/>
      <family val="2"/>
    </font>
    <font>
      <b/>
      <sz val="11"/>
      <color indexed="9"/>
      <name val="Calibri"/>
      <family val="2"/>
      <charset val="177"/>
    </font>
    <font>
      <b/>
      <sz val="8"/>
      <name val="Arial"/>
      <family val="2"/>
    </font>
    <font>
      <sz val="11"/>
      <name val="Times New Roman"/>
      <family val="1"/>
    </font>
    <font>
      <u val="singleAccounting"/>
      <sz val="11"/>
      <name val="Times New Roman"/>
      <family val="1"/>
    </font>
    <font>
      <sz val="10"/>
      <name val="Arial Cyr"/>
      <charset val="204"/>
    </font>
    <font>
      <sz val="11"/>
      <color indexed="8"/>
      <name val="Calibri"/>
      <family val="2"/>
      <charset val="1"/>
    </font>
    <font>
      <sz val="12"/>
      <name val="Times New Roman"/>
      <family val="1"/>
    </font>
    <font>
      <b/>
      <sz val="10"/>
      <color indexed="8"/>
      <name val="Helv"/>
    </font>
    <font>
      <b/>
      <sz val="16"/>
      <name val="Times New Roman"/>
      <family val="1"/>
    </font>
    <font>
      <sz val="10"/>
      <name val="MS Serif"/>
      <family val="1"/>
    </font>
    <font>
      <sz val="10"/>
      <name val="Courier"/>
      <family val="3"/>
    </font>
    <font>
      <sz val="11"/>
      <color indexed="12"/>
      <name val="Times New Roman"/>
      <family val="1"/>
    </font>
    <font>
      <sz val="10"/>
      <name val="Times New Roman"/>
      <family val="1"/>
    </font>
    <font>
      <sz val="10"/>
      <name val="David"/>
      <family val="2"/>
      <charset val="177"/>
    </font>
    <font>
      <sz val="10"/>
      <name val="Arial CE"/>
      <charset val="238"/>
    </font>
    <font>
      <b/>
      <sz val="11"/>
      <color indexed="8"/>
      <name val="Calibri"/>
      <family val="2"/>
      <charset val="204"/>
    </font>
    <font>
      <sz val="10"/>
      <color indexed="16"/>
      <name val="MS Serif"/>
      <family val="1"/>
    </font>
    <font>
      <sz val="10"/>
      <name val="Book Antiqua"/>
      <family val="1"/>
    </font>
    <font>
      <sz val="10"/>
      <name val="Times New Roman"/>
      <family val="1"/>
      <charset val="204"/>
    </font>
    <font>
      <i/>
      <sz val="11"/>
      <color indexed="23"/>
      <name val="Calibri"/>
      <family val="2"/>
      <charset val="177"/>
    </font>
    <font>
      <sz val="11"/>
      <color indexed="17"/>
      <name val="Calibri"/>
      <family val="2"/>
      <charset val="177"/>
    </font>
    <font>
      <sz val="8"/>
      <name val="Arial"/>
      <family val="2"/>
      <charset val="177"/>
    </font>
    <font>
      <b/>
      <sz val="12"/>
      <name val="Arial"/>
      <family val="2"/>
      <charset val="177"/>
    </font>
    <font>
      <b/>
      <sz val="15"/>
      <color indexed="56"/>
      <name val="Calibri"/>
      <family val="2"/>
      <charset val="177"/>
    </font>
    <font>
      <b/>
      <sz val="13"/>
      <color indexed="56"/>
      <name val="Calibri"/>
      <family val="2"/>
      <charset val="177"/>
    </font>
    <font>
      <b/>
      <sz val="11"/>
      <color indexed="56"/>
      <name val="Calibri"/>
      <family val="2"/>
      <charset val="177"/>
    </font>
    <font>
      <u/>
      <sz val="10"/>
      <color indexed="12"/>
      <name val="Arial CE"/>
      <charset val="177"/>
    </font>
    <font>
      <sz val="11"/>
      <name val="Times New Roman"/>
      <family val="1"/>
      <charset val="204"/>
    </font>
    <font>
      <sz val="11"/>
      <color indexed="62"/>
      <name val="Calibri"/>
      <family val="2"/>
      <charset val="177"/>
    </font>
    <font>
      <sz val="12"/>
      <name val="Helv"/>
      <charset val="177"/>
    </font>
    <font>
      <sz val="10"/>
      <color indexed="8"/>
      <name val="Helv"/>
    </font>
    <font>
      <sz val="11"/>
      <color indexed="52"/>
      <name val="Calibri"/>
      <family val="2"/>
      <charset val="177"/>
    </font>
    <font>
      <sz val="12"/>
      <color indexed="9"/>
      <name val="Helv"/>
      <charset val="177"/>
    </font>
    <font>
      <sz val="10"/>
      <name val="Geneva"/>
      <family val="2"/>
    </font>
    <font>
      <sz val="11"/>
      <color indexed="60"/>
      <name val="Calibri"/>
      <family val="2"/>
      <charset val="177"/>
    </font>
    <font>
      <sz val="10"/>
      <name val="Arial CE"/>
      <charset val="177"/>
    </font>
    <font>
      <b/>
      <i/>
      <sz val="16"/>
      <name val="Helv"/>
      <charset val="177"/>
    </font>
    <font>
      <sz val="12"/>
      <name val="Arial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  <charset val="177"/>
    </font>
    <font>
      <sz val="10"/>
      <name val="MS Sans Serif"/>
      <family val="2"/>
    </font>
    <font>
      <sz val="10"/>
      <name val="Tms Rmn"/>
      <family val="2"/>
    </font>
    <font>
      <b/>
      <sz val="10"/>
      <name val="MS Sans Serif"/>
      <family val="2"/>
    </font>
    <font>
      <b/>
      <sz val="12"/>
      <color indexed="8"/>
      <name val="Helv"/>
    </font>
    <font>
      <b/>
      <sz val="14"/>
      <color indexed="8"/>
      <name val="Helv"/>
    </font>
    <font>
      <sz val="8"/>
      <name val="Helv"/>
      <charset val="177"/>
    </font>
    <font>
      <b/>
      <sz val="18"/>
      <color indexed="62"/>
      <name val="Cambria"/>
      <family val="2"/>
      <charset val="204"/>
    </font>
    <font>
      <u/>
      <sz val="10"/>
      <color indexed="36"/>
      <name val="Arial CE"/>
      <charset val="177"/>
    </font>
    <font>
      <sz val="10"/>
      <name val="Helv"/>
      <charset val="204"/>
    </font>
    <font>
      <b/>
      <sz val="8"/>
      <color indexed="8"/>
      <name val="Helv"/>
      <charset val="177"/>
    </font>
    <font>
      <sz val="12"/>
      <name val="Arial"/>
      <family val="2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  <charset val="177"/>
    </font>
    <font>
      <b/>
      <sz val="11"/>
      <color indexed="8"/>
      <name val="Calibri"/>
      <family val="2"/>
      <charset val="177"/>
    </font>
    <font>
      <sz val="11"/>
      <color indexed="10"/>
      <name val="Calibri"/>
      <family val="2"/>
      <charset val="177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u/>
      <sz val="10"/>
      <color indexed="36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</font>
    <font>
      <sz val="10"/>
      <name val="UkrainianAntiqua"/>
      <charset val="204"/>
    </font>
    <font>
      <sz val="11"/>
      <color indexed="17"/>
      <name val="Calibri"/>
      <family val="2"/>
      <charset val="204"/>
    </font>
    <font>
      <b/>
      <sz val="10"/>
      <color indexed="10"/>
      <name val="Arial"/>
      <family val="2"/>
      <charset val="177"/>
    </font>
    <font>
      <sz val="10"/>
      <color indexed="17"/>
      <name val="Arial"/>
      <family val="2"/>
      <charset val="177"/>
    </font>
    <font>
      <sz val="10"/>
      <color indexed="10"/>
      <name val="Arial"/>
      <family val="2"/>
      <charset val="177"/>
    </font>
    <font>
      <i/>
      <sz val="10"/>
      <color indexed="23"/>
      <name val="Arial"/>
      <family val="2"/>
      <charset val="177"/>
    </font>
    <font>
      <b/>
      <sz val="18"/>
      <color indexed="62"/>
      <name val="Times New Roman"/>
      <family val="2"/>
      <charset val="177"/>
    </font>
    <font>
      <b/>
      <sz val="15"/>
      <color indexed="62"/>
      <name val="Arial"/>
      <family val="2"/>
      <charset val="177"/>
    </font>
    <font>
      <b/>
      <sz val="13"/>
      <color indexed="62"/>
      <name val="Arial"/>
      <family val="2"/>
      <charset val="177"/>
    </font>
    <font>
      <b/>
      <sz val="11"/>
      <color indexed="62"/>
      <name val="Arial"/>
      <family val="2"/>
      <charset val="177"/>
    </font>
    <font>
      <sz val="10"/>
      <color indexed="19"/>
      <name val="Arial"/>
      <family val="2"/>
      <charset val="177"/>
    </font>
    <font>
      <b/>
      <sz val="10"/>
      <color indexed="8"/>
      <name val="Arial"/>
      <family val="2"/>
      <charset val="177"/>
    </font>
    <font>
      <b/>
      <sz val="10"/>
      <color indexed="63"/>
      <name val="Arial"/>
      <family val="2"/>
      <charset val="177"/>
    </font>
    <font>
      <sz val="10"/>
      <color indexed="62"/>
      <name val="Arial"/>
      <family val="2"/>
      <charset val="177"/>
    </font>
    <font>
      <sz val="10"/>
      <color indexed="20"/>
      <name val="Arial"/>
      <family val="2"/>
      <charset val="177"/>
    </font>
    <font>
      <b/>
      <sz val="10"/>
      <color indexed="9"/>
      <name val="Arial"/>
      <family val="2"/>
      <charset val="177"/>
    </font>
    <font>
      <sz val="9"/>
      <name val="Sylfaen"/>
      <family val="1"/>
    </font>
    <font>
      <sz val="11"/>
      <name val="Sylfaen"/>
      <family val="1"/>
    </font>
    <font>
      <b/>
      <sz val="9"/>
      <name val="Sylfaen"/>
      <family val="1"/>
    </font>
    <font>
      <b/>
      <sz val="11"/>
      <name val="Sylfaen"/>
      <family val="1"/>
    </font>
    <font>
      <b/>
      <sz val="12"/>
      <name val="Sylfaen"/>
      <family val="1"/>
    </font>
    <font>
      <i/>
      <sz val="9"/>
      <name val="Sylfaen"/>
      <family val="1"/>
    </font>
    <font>
      <b/>
      <i/>
      <sz val="10"/>
      <name val="Sylfaen"/>
      <family val="1"/>
    </font>
    <font>
      <sz val="11"/>
      <color theme="1"/>
      <name val="Calibri"/>
      <family val="2"/>
      <scheme val="minor"/>
    </font>
  </fonts>
  <fills count="5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lightUp">
        <fgColor indexed="23"/>
        <b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</fills>
  <borders count="8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05">
    <xf numFmtId="0" fontId="0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7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2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3" borderId="0" applyNumberFormat="0" applyBorder="0" applyAlignment="0" applyProtection="0"/>
    <xf numFmtId="0" fontId="12" fillId="3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4" fillId="14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5" fillId="6" borderId="0" applyNumberFormat="0" applyBorder="0" applyAlignment="0" applyProtection="0"/>
    <xf numFmtId="0" fontId="15" fillId="18" borderId="0" applyNumberFormat="0" applyBorder="0" applyAlignment="0" applyProtection="0"/>
    <xf numFmtId="0" fontId="15" fillId="12" borderId="0" applyNumberFormat="0" applyBorder="0" applyAlignment="0" applyProtection="0"/>
    <xf numFmtId="0" fontId="15" fillId="3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4" fillId="21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4" fillId="25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4" fillId="24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4" fillId="2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1" fillId="28" borderId="0" applyNumberFormat="0" applyBorder="0" applyAlignment="0" applyProtection="0"/>
    <xf numFmtId="0" fontId="11" fillId="20" borderId="0" applyNumberFormat="0" applyBorder="0" applyAlignment="0" applyProtection="0"/>
    <xf numFmtId="0" fontId="14" fillId="21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1" fillId="23" borderId="0" applyNumberFormat="0" applyBorder="0" applyAlignment="0" applyProtection="0"/>
    <xf numFmtId="0" fontId="11" fillId="29" borderId="0" applyNumberFormat="0" applyBorder="0" applyAlignment="0" applyProtection="0"/>
    <xf numFmtId="0" fontId="14" fillId="29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6" fillId="0" borderId="0">
      <alignment horizontal="center" wrapText="1"/>
      <protection locked="0"/>
    </xf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0" fontId="18" fillId="30" borderId="1" applyNumberFormat="0" applyAlignment="0" applyProtection="0"/>
    <xf numFmtId="0" fontId="18" fillId="30" borderId="1" applyNumberFormat="0" applyAlignment="0" applyProtection="0"/>
    <xf numFmtId="0" fontId="19" fillId="0" borderId="0" applyFill="0" applyBorder="0" applyProtection="0">
      <alignment horizontal="center"/>
      <protection locked="0"/>
    </xf>
    <xf numFmtId="0" fontId="20" fillId="31" borderId="2" applyNumberFormat="0" applyAlignment="0" applyProtection="0"/>
    <xf numFmtId="0" fontId="20" fillId="31" borderId="2" applyNumberFormat="0" applyAlignment="0" applyProtection="0"/>
    <xf numFmtId="0" fontId="21" fillId="0" borderId="3">
      <alignment horizontal="center"/>
    </xf>
    <xf numFmtId="169" fontId="1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8" fillId="0" borderId="0" applyFont="0" applyFill="0" applyBorder="0" applyAlignment="0" applyProtection="0"/>
    <xf numFmtId="172" fontId="23" fillId="0" borderId="0" applyFont="0" applyFill="0" applyBorder="0" applyAlignment="0" applyProtection="0"/>
    <xf numFmtId="173" fontId="8" fillId="0" borderId="0" applyFont="0" applyFill="0" applyBorder="0" applyAlignment="0" applyProtection="0"/>
    <xf numFmtId="174" fontId="23" fillId="0" borderId="0" applyFont="0" applyFill="0" applyBorder="0" applyAlignment="0" applyProtection="0"/>
    <xf numFmtId="17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68" fontId="24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14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14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14" fillId="0" borderId="0" applyFont="0" applyFill="0" applyBorder="0" applyAlignment="0" applyProtection="0"/>
    <xf numFmtId="172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8" fontId="27" fillId="32" borderId="0">
      <alignment horizontal="left"/>
    </xf>
    <xf numFmtId="0" fontId="28" fillId="0" borderId="0" applyNumberFormat="0" applyFill="0" applyBorder="0" applyAlignment="0" applyProtection="0"/>
    <xf numFmtId="0" fontId="29" fillId="0" borderId="0" applyNumberFormat="0" applyAlignment="0">
      <alignment horizontal="left"/>
    </xf>
    <xf numFmtId="0" fontId="30" fillId="0" borderId="0" applyNumberFormat="0" applyAlignment="0"/>
    <xf numFmtId="179" fontId="31" fillId="0" borderId="0" applyFill="0" applyBorder="0" applyProtection="0"/>
    <xf numFmtId="180" fontId="22" fillId="0" borderId="0" applyFont="0" applyFill="0" applyBorder="0" applyAlignment="0" applyProtection="0"/>
    <xf numFmtId="181" fontId="32" fillId="0" borderId="0" applyFill="0" applyBorder="0" applyProtection="0"/>
    <xf numFmtId="181" fontId="32" fillId="0" borderId="4" applyFill="0" applyProtection="0"/>
    <xf numFmtId="181" fontId="32" fillId="0" borderId="5" applyFill="0" applyProtection="0"/>
    <xf numFmtId="181" fontId="32" fillId="0" borderId="0" applyFill="0" applyBorder="0" applyProtection="0"/>
    <xf numFmtId="182" fontId="1" fillId="0" borderId="0" applyFont="0" applyFill="0" applyBorder="0" applyAlignment="0" applyProtection="0"/>
    <xf numFmtId="42" fontId="33" fillId="0" borderId="0" applyFont="0" applyFill="0" applyBorder="0" applyAlignment="0" applyProtection="0"/>
    <xf numFmtId="183" fontId="23" fillId="0" borderId="0" applyFont="0" applyFill="0" applyBorder="0" applyAlignment="0" applyProtection="0"/>
    <xf numFmtId="184" fontId="8" fillId="0" borderId="0" applyFont="0" applyFill="0" applyBorder="0" applyAlignment="0" applyProtection="0"/>
    <xf numFmtId="185" fontId="23" fillId="0" borderId="0" applyFont="0" applyFill="0" applyBorder="0" applyAlignment="0" applyProtection="0"/>
    <xf numFmtId="186" fontId="8" fillId="0" borderId="0" applyFont="0" applyFill="0" applyBorder="0" applyAlignment="0" applyProtection="0"/>
    <xf numFmtId="187" fontId="23" fillId="0" borderId="0" applyFont="0" applyFill="0" applyBorder="0" applyAlignment="0" applyProtection="0"/>
    <xf numFmtId="188" fontId="8" fillId="0" borderId="0" applyFont="0" applyFill="0" applyBorder="0" applyAlignment="0" applyProtection="0"/>
    <xf numFmtId="189" fontId="1" fillId="0" borderId="0" applyFont="0" applyFill="0" applyBorder="0" applyAlignment="0" applyProtection="0"/>
    <xf numFmtId="190" fontId="32" fillId="0" borderId="0" applyFill="0" applyBorder="0" applyProtection="0"/>
    <xf numFmtId="190" fontId="32" fillId="0" borderId="4" applyFill="0" applyProtection="0"/>
    <xf numFmtId="190" fontId="32" fillId="0" borderId="5" applyFill="0" applyProtection="0"/>
    <xf numFmtId="190" fontId="32" fillId="0" borderId="0" applyFill="0" applyBorder="0" applyProtection="0"/>
    <xf numFmtId="191" fontId="34" fillId="0" borderId="0" applyFont="0" applyFill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6" fillId="0" borderId="0" applyNumberFormat="0" applyAlignment="0">
      <alignment horizontal="left"/>
    </xf>
    <xf numFmtId="192" fontId="37" fillId="0" borderId="0" applyFont="0" applyFill="0" applyBorder="0" applyAlignment="0" applyProtection="0"/>
    <xf numFmtId="193" fontId="38" fillId="0" borderId="3" applyFill="0" applyBorder="0">
      <alignment horizontal="center" vertical="center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38" fontId="41" fillId="36" borderId="0" applyNumberFormat="0" applyBorder="0" applyAlignment="0" applyProtection="0"/>
    <xf numFmtId="0" fontId="42" fillId="0" borderId="6" applyNumberFormat="0" applyAlignment="0" applyProtection="0">
      <alignment horizontal="left" vertical="center"/>
    </xf>
    <xf numFmtId="0" fontId="42" fillId="0" borderId="7">
      <alignment horizontal="left" vertical="center"/>
    </xf>
    <xf numFmtId="14" fontId="5" fillId="37" borderId="8">
      <alignment horizontal="center" vertical="center" wrapText="1"/>
    </xf>
    <xf numFmtId="0" fontId="43" fillId="0" borderId="9" applyNumberFormat="0" applyFill="0" applyAlignment="0" applyProtection="0"/>
    <xf numFmtId="0" fontId="43" fillId="0" borderId="9" applyNumberFormat="0" applyFill="0" applyAlignment="0" applyProtection="0"/>
    <xf numFmtId="0" fontId="44" fillId="0" borderId="10" applyNumberFormat="0" applyFill="0" applyAlignment="0" applyProtection="0"/>
    <xf numFmtId="0" fontId="44" fillId="0" borderId="10" applyNumberFormat="0" applyFill="0" applyAlignment="0" applyProtection="0"/>
    <xf numFmtId="0" fontId="45" fillId="0" borderId="11" applyNumberFormat="0" applyFill="0" applyAlignment="0" applyProtection="0"/>
    <xf numFmtId="0" fontId="45" fillId="0" borderId="11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9" fillId="0" borderId="0" applyFill="0" applyAlignment="0" applyProtection="0">
      <protection locked="0"/>
    </xf>
    <xf numFmtId="0" fontId="19" fillId="0" borderId="12" applyFill="0" applyAlignment="0" applyProtection="0"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194" fontId="47" fillId="0" borderId="0" applyFill="0" applyBorder="0">
      <alignment horizontal="center" vertical="center"/>
    </xf>
    <xf numFmtId="10" fontId="41" fillId="38" borderId="13" applyNumberFormat="0" applyBorder="0" applyAlignment="0" applyProtection="0"/>
    <xf numFmtId="0" fontId="48" fillId="7" borderId="1" applyNumberFormat="0" applyAlignment="0" applyProtection="0"/>
    <xf numFmtId="0" fontId="48" fillId="7" borderId="1" applyNumberFormat="0" applyAlignment="0" applyProtection="0"/>
    <xf numFmtId="195" fontId="49" fillId="39" borderId="0"/>
    <xf numFmtId="196" fontId="50" fillId="0" borderId="14">
      <alignment horizontal="center"/>
    </xf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195" fontId="52" fillId="40" borderId="0"/>
    <xf numFmtId="14" fontId="50" fillId="0" borderId="14">
      <alignment horizontal="center"/>
    </xf>
    <xf numFmtId="197" fontId="50" fillId="0" borderId="14"/>
    <xf numFmtId="198" fontId="53" fillId="0" borderId="0" applyFont="0" applyFill="0" applyBorder="0" applyAlignment="0" applyProtection="0"/>
    <xf numFmtId="199" fontId="53" fillId="0" borderId="0" applyFont="0" applyFill="0" applyBorder="0" applyAlignment="0" applyProtection="0"/>
    <xf numFmtId="200" fontId="53" fillId="0" borderId="0" applyFont="0" applyFill="0" applyBorder="0" applyAlignment="0" applyProtection="0"/>
    <xf numFmtId="201" fontId="53" fillId="0" borderId="0" applyFont="0" applyFill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9" fillId="0" borderId="0"/>
    <xf numFmtId="0" fontId="55" fillId="0" borderId="0"/>
    <xf numFmtId="200" fontId="56" fillId="0" borderId="0"/>
    <xf numFmtId="0" fontId="10" fillId="0" borderId="0"/>
    <xf numFmtId="0" fontId="114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4" fillId="0" borderId="0"/>
    <xf numFmtId="0" fontId="114" fillId="0" borderId="0"/>
    <xf numFmtId="0" fontId="7" fillId="0" borderId="0"/>
    <xf numFmtId="0" fontId="7" fillId="0" borderId="0"/>
    <xf numFmtId="0" fontId="11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4" fillId="0" borderId="0"/>
    <xf numFmtId="0" fontId="11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7" fillId="0" borderId="0"/>
    <xf numFmtId="0" fontId="6" fillId="0" borderId="0"/>
    <xf numFmtId="0" fontId="24" fillId="0" borderId="0"/>
    <xf numFmtId="0" fontId="7" fillId="0" borderId="0"/>
    <xf numFmtId="0" fontId="26" fillId="0" borderId="0"/>
    <xf numFmtId="0" fontId="1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24" fillId="0" borderId="0"/>
    <xf numFmtId="0" fontId="25" fillId="0" borderId="0"/>
    <xf numFmtId="0" fontId="1" fillId="0" borderId="0"/>
    <xf numFmtId="0" fontId="57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14" fillId="0" borderId="0"/>
    <xf numFmtId="0" fontId="57" fillId="0" borderId="0"/>
    <xf numFmtId="0" fontId="114" fillId="0" borderId="0"/>
    <xf numFmtId="0" fontId="10" fillId="0" borderId="0"/>
    <xf numFmtId="0" fontId="114" fillId="0" borderId="0"/>
    <xf numFmtId="0" fontId="1" fillId="0" borderId="0"/>
    <xf numFmtId="0" fontId="114" fillId="0" borderId="0"/>
    <xf numFmtId="0" fontId="1" fillId="0" borderId="0"/>
    <xf numFmtId="0" fontId="1" fillId="0" borderId="0"/>
    <xf numFmtId="0" fontId="114" fillId="0" borderId="0"/>
    <xf numFmtId="0" fontId="1" fillId="0" borderId="0"/>
    <xf numFmtId="0" fontId="1" fillId="0" borderId="0"/>
    <xf numFmtId="0" fontId="1" fillId="0" borderId="0"/>
    <xf numFmtId="0" fontId="114" fillId="0" borderId="0"/>
    <xf numFmtId="0" fontId="1" fillId="0" borderId="0"/>
    <xf numFmtId="0" fontId="58" fillId="0" borderId="0"/>
    <xf numFmtId="0" fontId="34" fillId="0" borderId="0"/>
    <xf numFmtId="0" fontId="24" fillId="10" borderId="16" applyNumberFormat="0" applyFont="0" applyAlignment="0" applyProtection="0"/>
    <xf numFmtId="0" fontId="24" fillId="10" borderId="16" applyNumberFormat="0" applyFont="0" applyAlignment="0" applyProtection="0"/>
    <xf numFmtId="202" fontId="27" fillId="0" borderId="14"/>
    <xf numFmtId="202" fontId="50" fillId="0" borderId="14"/>
    <xf numFmtId="0" fontId="59" fillId="30" borderId="17" applyNumberFormat="0" applyAlignment="0" applyProtection="0"/>
    <xf numFmtId="0" fontId="59" fillId="30" borderId="17" applyNumberFormat="0" applyAlignment="0" applyProtection="0"/>
    <xf numFmtId="14" fontId="16" fillId="0" borderId="0">
      <alignment horizontal="center" wrapText="1"/>
      <protection locked="0"/>
    </xf>
    <xf numFmtId="203" fontId="19" fillId="0" borderId="0" applyFont="0" applyFill="0" applyBorder="0" applyAlignment="0" applyProtection="0"/>
    <xf numFmtId="204" fontId="22" fillId="0" borderId="0" applyFont="0" applyFill="0" applyBorder="0" applyAlignment="0" applyProtection="0"/>
    <xf numFmtId="205" fontId="23" fillId="0" borderId="0" applyFont="0" applyFill="0" applyBorder="0" applyAlignment="0" applyProtection="0"/>
    <xf numFmtId="206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207" fontId="23" fillId="0" borderId="0" applyFont="0" applyFill="0" applyBorder="0" applyAlignment="0" applyProtection="0"/>
    <xf numFmtId="208" fontId="22" fillId="0" borderId="0" applyFont="0" applyFill="0" applyBorder="0" applyAlignment="0" applyProtection="0"/>
    <xf numFmtId="209" fontId="23" fillId="0" borderId="0" applyFont="0" applyFill="0" applyBorder="0" applyAlignment="0" applyProtection="0"/>
    <xf numFmtId="210" fontId="22" fillId="0" borderId="0" applyFont="0" applyFill="0" applyBorder="0" applyAlignment="0" applyProtection="0"/>
    <xf numFmtId="211" fontId="23" fillId="0" borderId="0" applyFont="0" applyFill="0" applyBorder="0" applyAlignment="0" applyProtection="0"/>
    <xf numFmtId="212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0" fillId="0" borderId="18" applyNumberFormat="0" applyBorder="0"/>
    <xf numFmtId="5" fontId="61" fillId="0" borderId="0"/>
    <xf numFmtId="0" fontId="60" fillId="0" borderId="0" applyNumberFormat="0" applyFont="0" applyFill="0" applyBorder="0" applyAlignment="0" applyProtection="0">
      <alignment horizontal="left"/>
    </xf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0" fontId="62" fillId="0" borderId="8">
      <alignment horizontal="center"/>
    </xf>
    <xf numFmtId="0" fontId="27" fillId="0" borderId="0"/>
    <xf numFmtId="0" fontId="63" fillId="0" borderId="0"/>
    <xf numFmtId="0" fontId="64" fillId="0" borderId="0"/>
    <xf numFmtId="0" fontId="50" fillId="0" borderId="0"/>
    <xf numFmtId="213" fontId="65" fillId="0" borderId="0" applyNumberFormat="0" applyFill="0" applyBorder="0" applyAlignment="0" applyProtection="0">
      <alignment horizontal="left"/>
    </xf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68" fillId="0" borderId="0"/>
    <xf numFmtId="40" fontId="69" fillId="0" borderId="0" applyBorder="0">
      <alignment horizontal="right"/>
    </xf>
    <xf numFmtId="214" fontId="70" fillId="0" borderId="0" applyFill="0" applyBorder="0">
      <alignment horizontal="right"/>
    </xf>
    <xf numFmtId="0" fontId="71" fillId="0" borderId="0">
      <alignment horizontal="center" vertical="top"/>
    </xf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6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8" borderId="0" applyNumberFormat="0" applyBorder="0" applyAlignment="0" applyProtection="0"/>
    <xf numFmtId="0" fontId="75" fillId="7" borderId="1" applyNumberFormat="0" applyAlignment="0" applyProtection="0"/>
    <xf numFmtId="0" fontId="76" fillId="30" borderId="17" applyNumberFormat="0" applyAlignment="0" applyProtection="0"/>
    <xf numFmtId="0" fontId="77" fillId="30" borderId="1" applyNumberFormat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215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0" fontId="79" fillId="0" borderId="9" applyNumberFormat="0" applyFill="0" applyAlignment="0" applyProtection="0"/>
    <xf numFmtId="0" fontId="80" fillId="0" borderId="10" applyNumberFormat="0" applyFill="0" applyAlignment="0" applyProtection="0"/>
    <xf numFmtId="0" fontId="81" fillId="0" borderId="11" applyNumberFormat="0" applyFill="0" applyAlignment="0" applyProtection="0"/>
    <xf numFmtId="0" fontId="81" fillId="0" borderId="0" applyNumberFormat="0" applyFill="0" applyBorder="0" applyAlignment="0" applyProtection="0"/>
    <xf numFmtId="0" fontId="1" fillId="0" borderId="0"/>
    <xf numFmtId="0" fontId="35" fillId="0" borderId="19" applyNumberFormat="0" applyFill="0" applyAlignment="0" applyProtection="0"/>
    <xf numFmtId="0" fontId="82" fillId="31" borderId="2" applyNumberFormat="0" applyAlignment="0" applyProtection="0"/>
    <xf numFmtId="0" fontId="83" fillId="0" borderId="0" applyNumberFormat="0" applyFill="0" applyBorder="0" applyAlignment="0" applyProtection="0"/>
    <xf numFmtId="0" fontId="84" fillId="13" borderId="0" applyNumberFormat="0" applyBorder="0" applyAlignment="0" applyProtection="0"/>
    <xf numFmtId="0" fontId="11" fillId="0" borderId="0"/>
    <xf numFmtId="0" fontId="24" fillId="0" borderId="0"/>
    <xf numFmtId="0" fontId="85" fillId="0" borderId="0" applyNumberFormat="0" applyFill="0" applyBorder="0" applyAlignment="0" applyProtection="0">
      <alignment vertical="top"/>
      <protection locked="0"/>
    </xf>
    <xf numFmtId="0" fontId="86" fillId="3" borderId="0" applyNumberFormat="0" applyBorder="0" applyAlignment="0" applyProtection="0"/>
    <xf numFmtId="0" fontId="87" fillId="0" borderId="0" applyNumberFormat="0" applyFill="0" applyBorder="0" applyAlignment="0" applyProtection="0"/>
    <xf numFmtId="0" fontId="24" fillId="10" borderId="16" applyNumberFormat="0" applyFont="0" applyAlignment="0" applyProtection="0"/>
    <xf numFmtId="0" fontId="88" fillId="0" borderId="15" applyNumberFormat="0" applyFill="0" applyAlignment="0" applyProtection="0"/>
    <xf numFmtId="0" fontId="68" fillId="0" borderId="0"/>
    <xf numFmtId="0" fontId="89" fillId="0" borderId="0" applyNumberFormat="0" applyFill="0" applyBorder="0" applyAlignment="0" applyProtection="0"/>
    <xf numFmtId="217" fontId="90" fillId="0" borderId="0" applyFont="0" applyFill="0" applyBorder="0" applyAlignment="0" applyProtection="0"/>
    <xf numFmtId="218" fontId="90" fillId="0" borderId="0" applyFont="0" applyFill="0" applyBorder="0" applyAlignment="0" applyProtection="0"/>
    <xf numFmtId="219" fontId="24" fillId="0" borderId="0" applyFont="0" applyFill="0" applyBorder="0" applyAlignment="0" applyProtection="0"/>
    <xf numFmtId="220" fontId="24" fillId="0" borderId="0" applyFont="0" applyFill="0" applyBorder="0" applyAlignment="0" applyProtection="0"/>
    <xf numFmtId="221" fontId="91" fillId="0" borderId="0" applyFont="0" applyFill="0" applyBorder="0" applyAlignment="0" applyProtection="0"/>
    <xf numFmtId="0" fontId="92" fillId="4" borderId="0" applyNumberFormat="0" applyBorder="0" applyAlignment="0" applyProtection="0"/>
    <xf numFmtId="0" fontId="15" fillId="41" borderId="0" applyNumberFormat="0" applyBorder="0" applyAlignment="0" applyProtection="0"/>
    <xf numFmtId="0" fontId="15" fillId="18" borderId="0" applyNumberFormat="0" applyBorder="0" applyAlignment="0" applyProtection="0"/>
    <xf numFmtId="0" fontId="15" fillId="12" borderId="0" applyNumberFormat="0" applyBorder="0" applyAlignment="0" applyProtection="0"/>
    <xf numFmtId="0" fontId="15" fillId="42" borderId="0" applyNumberFormat="0" applyBorder="0" applyAlignment="0" applyProtection="0"/>
    <xf numFmtId="0" fontId="15" fillId="16" borderId="0" applyNumberFormat="0" applyBorder="0" applyAlignment="0" applyProtection="0"/>
    <xf numFmtId="0" fontId="15" fillId="22" borderId="0" applyNumberFormat="0" applyBorder="0" applyAlignment="0" applyProtection="0"/>
    <xf numFmtId="0" fontId="1" fillId="10" borderId="16" applyNumberFormat="0" applyFont="0" applyAlignment="0" applyProtection="0"/>
    <xf numFmtId="0" fontId="93" fillId="43" borderId="1" applyNumberFormat="0" applyAlignment="0" applyProtection="0"/>
    <xf numFmtId="0" fontId="94" fillId="6" borderId="0" applyNumberFormat="0" applyBorder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8" fillId="0" borderId="20" applyNumberFormat="0" applyFill="0" applyAlignment="0" applyProtection="0"/>
    <xf numFmtId="0" fontId="99" fillId="0" borderId="21" applyNumberFormat="0" applyFill="0" applyAlignment="0" applyProtection="0"/>
    <xf numFmtId="0" fontId="100" fillId="0" borderId="22" applyNumberFormat="0" applyFill="0" applyAlignment="0" applyProtection="0"/>
    <xf numFmtId="0" fontId="100" fillId="0" borderId="0" applyNumberFormat="0" applyFill="0" applyBorder="0" applyAlignment="0" applyProtection="0"/>
    <xf numFmtId="0" fontId="101" fillId="13" borderId="0" applyNumberFormat="0" applyBorder="0" applyAlignment="0" applyProtection="0"/>
    <xf numFmtId="0" fontId="102" fillId="0" borderId="23" applyNumberFormat="0" applyFill="0" applyAlignment="0" applyProtection="0"/>
    <xf numFmtId="0" fontId="103" fillId="43" borderId="17" applyNumberFormat="0" applyAlignment="0" applyProtection="0"/>
    <xf numFmtId="0" fontId="104" fillId="13" borderId="1" applyNumberFormat="0" applyAlignment="0" applyProtection="0"/>
    <xf numFmtId="0" fontId="105" fillId="5" borderId="0" applyNumberFormat="0" applyBorder="0" applyAlignment="0" applyProtection="0"/>
    <xf numFmtId="0" fontId="106" fillId="31" borderId="2" applyNumberFormat="0" applyAlignment="0" applyProtection="0"/>
    <xf numFmtId="0" fontId="95" fillId="0" borderId="24" applyNumberFormat="0" applyFill="0" applyAlignment="0" applyProtection="0"/>
  </cellStyleXfs>
  <cellXfs count="273">
    <xf numFmtId="0" fontId="0" fillId="0" borderId="0" xfId="0"/>
    <xf numFmtId="0" fontId="3" fillId="0" borderId="0" xfId="0" applyFont="1" applyAlignment="1">
      <alignment vertical="center"/>
    </xf>
    <xf numFmtId="0" fontId="3" fillId="36" borderId="25" xfId="0" applyFont="1" applyFill="1" applyBorder="1" applyAlignment="1">
      <alignment horizontal="center" vertical="center" textRotation="90" wrapText="1"/>
    </xf>
    <xf numFmtId="165" fontId="109" fillId="44" borderId="26" xfId="231" applyNumberFormat="1" applyFont="1" applyFill="1" applyBorder="1" applyAlignment="1">
      <alignment wrapText="1"/>
    </xf>
    <xf numFmtId="0" fontId="3" fillId="0" borderId="0" xfId="0" applyFont="1" applyAlignment="1" applyProtection="1">
      <alignment vertical="center"/>
      <protection locked="0"/>
    </xf>
    <xf numFmtId="0" fontId="3" fillId="45" borderId="27" xfId="380" applyFont="1" applyFill="1" applyBorder="1" applyAlignment="1">
      <alignment vertical="center" wrapText="1"/>
    </xf>
    <xf numFmtId="0" fontId="3" fillId="45" borderId="28" xfId="380" applyFont="1" applyFill="1" applyBorder="1" applyAlignment="1">
      <alignment vertical="center" wrapText="1"/>
    </xf>
    <xf numFmtId="2" fontId="3" fillId="45" borderId="27" xfId="380" applyNumberFormat="1" applyFont="1" applyFill="1" applyBorder="1" applyAlignment="1">
      <alignment vertical="center" wrapText="1"/>
    </xf>
    <xf numFmtId="0" fontId="3" fillId="45" borderId="27" xfId="380" applyFont="1" applyFill="1" applyBorder="1" applyAlignment="1">
      <alignment wrapText="1"/>
    </xf>
    <xf numFmtId="0" fontId="3" fillId="45" borderId="27" xfId="380" applyFont="1" applyFill="1" applyBorder="1" applyAlignment="1">
      <alignment horizontal="left" wrapText="1"/>
    </xf>
    <xf numFmtId="0" fontId="3" fillId="0" borderId="29" xfId="380" applyFont="1" applyBorder="1" applyAlignment="1">
      <alignment wrapText="1"/>
    </xf>
    <xf numFmtId="0" fontId="107" fillId="36" borderId="13" xfId="0" applyFont="1" applyFill="1" applyBorder="1" applyAlignment="1">
      <alignment vertical="center" wrapText="1"/>
    </xf>
    <xf numFmtId="49" fontId="110" fillId="48" borderId="30" xfId="380" applyNumberFormat="1" applyFont="1" applyFill="1" applyBorder="1" applyAlignment="1">
      <alignment horizontal="center" vertical="center"/>
    </xf>
    <xf numFmtId="165" fontId="107" fillId="46" borderId="31" xfId="231" applyNumberFormat="1" applyFont="1" applyFill="1" applyBorder="1" applyAlignment="1">
      <alignment vertical="center" wrapText="1"/>
    </xf>
    <xf numFmtId="165" fontId="107" fillId="36" borderId="32" xfId="231" applyNumberFormat="1" applyFont="1" applyFill="1" applyBorder="1" applyAlignment="1">
      <alignment horizontal="center"/>
    </xf>
    <xf numFmtId="165" fontId="107" fillId="36" borderId="26" xfId="231" applyNumberFormat="1" applyFont="1" applyFill="1" applyBorder="1" applyAlignment="1">
      <alignment horizontal="center"/>
    </xf>
    <xf numFmtId="49" fontId="108" fillId="0" borderId="33" xfId="380" applyNumberFormat="1" applyFont="1" applyBorder="1" applyAlignment="1">
      <alignment horizontal="right" vertical="center"/>
    </xf>
    <xf numFmtId="49" fontId="108" fillId="0" borderId="34" xfId="380" applyNumberFormat="1" applyFont="1" applyBorder="1" applyAlignment="1">
      <alignment horizontal="right" vertical="center"/>
    </xf>
    <xf numFmtId="49" fontId="108" fillId="0" borderId="35" xfId="380" applyNumberFormat="1" applyFont="1" applyBorder="1" applyAlignment="1">
      <alignment horizontal="right" vertical="center"/>
    </xf>
    <xf numFmtId="49" fontId="110" fillId="48" borderId="36" xfId="380" applyNumberFormat="1" applyFont="1" applyFill="1" applyBorder="1" applyAlignment="1">
      <alignment horizontal="center" vertical="center"/>
    </xf>
    <xf numFmtId="165" fontId="107" fillId="46" borderId="37" xfId="231" applyNumberFormat="1" applyFont="1" applyFill="1" applyBorder="1" applyAlignment="1">
      <alignment vertical="center" wrapText="1"/>
    </xf>
    <xf numFmtId="2" fontId="3" fillId="0" borderId="27" xfId="319" applyNumberFormat="1" applyFont="1" applyBorder="1" applyAlignment="1">
      <alignment vertical="center" wrapText="1"/>
    </xf>
    <xf numFmtId="2" fontId="3" fillId="0" borderId="29" xfId="319" applyNumberFormat="1" applyFont="1" applyBorder="1" applyAlignment="1">
      <alignment vertical="center" wrapText="1"/>
    </xf>
    <xf numFmtId="2" fontId="3" fillId="45" borderId="29" xfId="380" applyNumberFormat="1" applyFont="1" applyFill="1" applyBorder="1" applyAlignment="1">
      <alignment vertical="center" wrapText="1"/>
    </xf>
    <xf numFmtId="0" fontId="3" fillId="45" borderId="29" xfId="380" applyFont="1" applyFill="1" applyBorder="1" applyAlignment="1">
      <alignment vertical="center" wrapText="1"/>
    </xf>
    <xf numFmtId="165" fontId="109" fillId="44" borderId="37" xfId="231" applyNumberFormat="1" applyFont="1" applyFill="1" applyBorder="1" applyAlignment="1">
      <alignment wrapText="1"/>
    </xf>
    <xf numFmtId="0" fontId="3" fillId="45" borderId="29" xfId="380" applyFont="1" applyFill="1" applyBorder="1" applyAlignment="1">
      <alignment wrapText="1"/>
    </xf>
    <xf numFmtId="0" fontId="3" fillId="0" borderId="28" xfId="380" applyFont="1" applyBorder="1" applyAlignment="1">
      <alignment wrapText="1"/>
    </xf>
    <xf numFmtId="165" fontId="109" fillId="47" borderId="38" xfId="231" applyNumberFormat="1" applyFont="1" applyFill="1" applyBorder="1" applyAlignment="1" applyProtection="1">
      <alignment vertical="center" wrapText="1"/>
      <protection locked="0"/>
    </xf>
    <xf numFmtId="165" fontId="109" fillId="47" borderId="32" xfId="231" applyNumberFormat="1" applyFont="1" applyFill="1" applyBorder="1" applyAlignment="1" applyProtection="1">
      <alignment vertical="center" wrapText="1"/>
      <protection locked="0"/>
    </xf>
    <xf numFmtId="165" fontId="109" fillId="47" borderId="39" xfId="231" applyNumberFormat="1" applyFont="1" applyFill="1" applyBorder="1" applyAlignment="1" applyProtection="1">
      <alignment vertical="center" wrapText="1"/>
      <protection locked="0"/>
    </xf>
    <xf numFmtId="165" fontId="109" fillId="47" borderId="40" xfId="231" applyNumberFormat="1" applyFont="1" applyFill="1" applyBorder="1" applyAlignment="1" applyProtection="1">
      <alignment vertical="center" wrapText="1"/>
      <protection locked="0"/>
    </xf>
    <xf numFmtId="165" fontId="109" fillId="47" borderId="41" xfId="231" applyNumberFormat="1" applyFont="1" applyFill="1" applyBorder="1" applyAlignment="1" applyProtection="1">
      <alignment vertical="center" wrapText="1"/>
      <protection locked="0"/>
    </xf>
    <xf numFmtId="165" fontId="109" fillId="47" borderId="42" xfId="231" applyNumberFormat="1" applyFont="1" applyFill="1" applyBorder="1" applyAlignment="1" applyProtection="1">
      <alignment vertical="center" wrapText="1"/>
      <protection locked="0"/>
    </xf>
    <xf numFmtId="165" fontId="107" fillId="46" borderId="42" xfId="231" applyNumberFormat="1" applyFont="1" applyFill="1" applyBorder="1" applyAlignment="1">
      <alignment vertical="center" wrapText="1"/>
    </xf>
    <xf numFmtId="165" fontId="109" fillId="47" borderId="25" xfId="231" applyNumberFormat="1" applyFont="1" applyFill="1" applyBorder="1" applyAlignment="1" applyProtection="1">
      <alignment vertical="center" wrapText="1"/>
      <protection locked="0"/>
    </xf>
    <xf numFmtId="165" fontId="107" fillId="46" borderId="36" xfId="231" applyNumberFormat="1" applyFont="1" applyFill="1" applyBorder="1" applyAlignment="1">
      <alignment vertical="center" wrapText="1"/>
    </xf>
    <xf numFmtId="165" fontId="107" fillId="36" borderId="30" xfId="231" applyNumberFormat="1" applyFont="1" applyFill="1" applyBorder="1" applyAlignment="1">
      <alignment horizontal="center"/>
    </xf>
    <xf numFmtId="165" fontId="107" fillId="45" borderId="3" xfId="388" applyNumberFormat="1" applyFont="1" applyFill="1" applyBorder="1" applyAlignment="1">
      <alignment horizontal="center"/>
    </xf>
    <xf numFmtId="165" fontId="107" fillId="45" borderId="13" xfId="388" applyNumberFormat="1" applyFont="1" applyFill="1" applyBorder="1" applyAlignment="1">
      <alignment horizontal="center"/>
    </xf>
    <xf numFmtId="165" fontId="107" fillId="45" borderId="43" xfId="388" applyNumberFormat="1" applyFont="1" applyFill="1" applyBorder="1" applyAlignment="1">
      <alignment horizontal="center"/>
    </xf>
    <xf numFmtId="165" fontId="107" fillId="0" borderId="43" xfId="231" applyNumberFormat="1" applyFont="1" applyBorder="1" applyAlignment="1" applyProtection="1">
      <alignment vertical="center"/>
      <protection locked="0"/>
    </xf>
    <xf numFmtId="165" fontId="107" fillId="0" borderId="13" xfId="231" applyNumberFormat="1" applyFont="1" applyBorder="1" applyAlignment="1" applyProtection="1">
      <alignment vertical="center"/>
      <protection locked="0"/>
    </xf>
    <xf numFmtId="165" fontId="107" fillId="0" borderId="3" xfId="231" applyNumberFormat="1" applyFont="1" applyFill="1" applyBorder="1" applyAlignment="1">
      <alignment vertical="center"/>
    </xf>
    <xf numFmtId="165" fontId="107" fillId="46" borderId="32" xfId="231" applyNumberFormat="1" applyFont="1" applyFill="1" applyBorder="1" applyAlignment="1"/>
    <xf numFmtId="165" fontId="107" fillId="44" borderId="32" xfId="231" applyNumberFormat="1" applyFont="1" applyFill="1" applyBorder="1" applyAlignment="1"/>
    <xf numFmtId="165" fontId="107" fillId="46" borderId="43" xfId="231" applyNumberFormat="1" applyFont="1" applyFill="1" applyBorder="1" applyAlignment="1"/>
    <xf numFmtId="165" fontId="107" fillId="46" borderId="3" xfId="231" applyNumberFormat="1" applyFont="1" applyFill="1" applyBorder="1" applyAlignment="1"/>
    <xf numFmtId="165" fontId="107" fillId="0" borderId="32" xfId="231" applyNumberFormat="1" applyFont="1" applyBorder="1" applyAlignment="1" applyProtection="1">
      <alignment vertical="center"/>
      <protection locked="0"/>
    </xf>
    <xf numFmtId="165" fontId="107" fillId="36" borderId="32" xfId="231" applyNumberFormat="1" applyFont="1" applyFill="1" applyBorder="1" applyAlignment="1"/>
    <xf numFmtId="165" fontId="107" fillId="0" borderId="3" xfId="231" applyNumberFormat="1" applyFont="1" applyBorder="1" applyAlignment="1" applyProtection="1">
      <alignment vertical="center"/>
      <protection locked="0"/>
    </xf>
    <xf numFmtId="165" fontId="107" fillId="46" borderId="31" xfId="231" applyNumberFormat="1" applyFont="1" applyFill="1" applyBorder="1" applyAlignment="1">
      <alignment vertical="center"/>
    </xf>
    <xf numFmtId="165" fontId="107" fillId="46" borderId="32" xfId="231" applyNumberFormat="1" applyFont="1" applyFill="1" applyBorder="1" applyAlignment="1">
      <alignment vertical="center"/>
    </xf>
    <xf numFmtId="165" fontId="107" fillId="0" borderId="43" xfId="231" applyNumberFormat="1" applyFont="1" applyFill="1" applyBorder="1" applyAlignment="1">
      <alignment vertical="center"/>
    </xf>
    <xf numFmtId="165" fontId="107" fillId="0" borderId="43" xfId="231" applyNumberFormat="1" applyFont="1" applyBorder="1" applyAlignment="1" applyProtection="1">
      <alignment horizontal="center" vertical="center"/>
      <protection locked="0"/>
    </xf>
    <xf numFmtId="165" fontId="107" fillId="0" borderId="13" xfId="231" applyNumberFormat="1" applyFont="1" applyBorder="1" applyAlignment="1" applyProtection="1">
      <alignment horizontal="center" vertical="center"/>
      <protection locked="0"/>
    </xf>
    <xf numFmtId="165" fontId="107" fillId="0" borderId="3" xfId="231" applyNumberFormat="1" applyFont="1" applyFill="1" applyBorder="1" applyAlignment="1">
      <alignment horizontal="center" vertical="center"/>
    </xf>
    <xf numFmtId="165" fontId="107" fillId="46" borderId="32" xfId="231" applyNumberFormat="1" applyFont="1" applyFill="1" applyBorder="1" applyAlignment="1">
      <alignment horizontal="center"/>
    </xf>
    <xf numFmtId="165" fontId="107" fillId="46" borderId="43" xfId="231" applyNumberFormat="1" applyFont="1" applyFill="1" applyBorder="1" applyAlignment="1">
      <alignment horizontal="center"/>
    </xf>
    <xf numFmtId="165" fontId="107" fillId="46" borderId="3" xfId="231" applyNumberFormat="1" applyFont="1" applyFill="1" applyBorder="1" applyAlignment="1">
      <alignment horizontal="center"/>
    </xf>
    <xf numFmtId="165" fontId="107" fillId="0" borderId="32" xfId="231" applyNumberFormat="1" applyFont="1" applyBorder="1" applyAlignment="1" applyProtection="1">
      <alignment horizontal="center" vertical="center"/>
      <protection locked="0"/>
    </xf>
    <xf numFmtId="165" fontId="107" fillId="0" borderId="3" xfId="231" applyNumberFormat="1" applyFont="1" applyBorder="1" applyAlignment="1" applyProtection="1">
      <alignment horizontal="center" vertical="center"/>
      <protection locked="0"/>
    </xf>
    <xf numFmtId="165" fontId="107" fillId="46" borderId="31" xfId="231" applyNumberFormat="1" applyFont="1" applyFill="1" applyBorder="1" applyAlignment="1">
      <alignment horizontal="center" vertical="center"/>
    </xf>
    <xf numFmtId="165" fontId="107" fillId="46" borderId="32" xfId="231" applyNumberFormat="1" applyFont="1" applyFill="1" applyBorder="1" applyAlignment="1">
      <alignment horizontal="center" vertical="center"/>
    </xf>
    <xf numFmtId="165" fontId="107" fillId="0" borderId="43" xfId="231" applyNumberFormat="1" applyFont="1" applyFill="1" applyBorder="1" applyAlignment="1">
      <alignment horizontal="center" vertical="center"/>
    </xf>
    <xf numFmtId="2" fontId="3" fillId="0" borderId="28" xfId="319" applyNumberFormat="1" applyFont="1" applyBorder="1" applyAlignment="1">
      <alignment vertical="center" wrapText="1"/>
    </xf>
    <xf numFmtId="165" fontId="107" fillId="44" borderId="30" xfId="231" applyNumberFormat="1" applyFont="1" applyFill="1" applyBorder="1"/>
    <xf numFmtId="165" fontId="107" fillId="44" borderId="32" xfId="231" applyNumberFormat="1" applyFont="1" applyFill="1" applyBorder="1"/>
    <xf numFmtId="165" fontId="107" fillId="44" borderId="26" xfId="231" applyNumberFormat="1" applyFont="1" applyFill="1" applyBorder="1"/>
    <xf numFmtId="165" fontId="107" fillId="0" borderId="33" xfId="231" applyNumberFormat="1" applyFont="1" applyBorder="1" applyAlignment="1" applyProtection="1">
      <alignment vertical="center" wrapText="1"/>
      <protection locked="0"/>
    </xf>
    <xf numFmtId="165" fontId="107" fillId="0" borderId="43" xfId="231" applyNumberFormat="1" applyFont="1" applyBorder="1" applyAlignment="1" applyProtection="1">
      <alignment vertical="center" wrapText="1"/>
      <protection locked="0"/>
    </xf>
    <xf numFmtId="165" fontId="107" fillId="0" borderId="27" xfId="231" applyNumberFormat="1" applyFont="1" applyBorder="1" applyAlignment="1" applyProtection="1">
      <alignment vertical="center" wrapText="1"/>
      <protection locked="0"/>
    </xf>
    <xf numFmtId="165" fontId="107" fillId="0" borderId="34" xfId="231" applyNumberFormat="1" applyFont="1" applyBorder="1" applyAlignment="1" applyProtection="1">
      <alignment vertical="center" wrapText="1"/>
      <protection locked="0"/>
    </xf>
    <xf numFmtId="165" fontId="107" fillId="0" borderId="13" xfId="231" applyNumberFormat="1" applyFont="1" applyBorder="1" applyAlignment="1" applyProtection="1">
      <alignment vertical="center" wrapText="1"/>
      <protection locked="0"/>
    </xf>
    <xf numFmtId="165" fontId="107" fillId="0" borderId="28" xfId="231" applyNumberFormat="1" applyFont="1" applyBorder="1" applyAlignment="1" applyProtection="1">
      <alignment vertical="center" wrapText="1"/>
      <protection locked="0"/>
    </xf>
    <xf numFmtId="165" fontId="107" fillId="0" borderId="35" xfId="231" applyNumberFormat="1" applyFont="1" applyFill="1" applyBorder="1" applyAlignment="1">
      <alignment vertical="center" wrapText="1"/>
    </xf>
    <xf numFmtId="165" fontId="107" fillId="0" borderId="3" xfId="231" applyNumberFormat="1" applyFont="1" applyFill="1" applyBorder="1" applyAlignment="1">
      <alignment vertical="center" wrapText="1"/>
    </xf>
    <xf numFmtId="165" fontId="107" fillId="0" borderId="29" xfId="231" applyNumberFormat="1" applyFont="1" applyFill="1" applyBorder="1" applyAlignment="1">
      <alignment vertical="center" wrapText="1"/>
    </xf>
    <xf numFmtId="165" fontId="107" fillId="46" borderId="30" xfId="231" applyNumberFormat="1" applyFont="1" applyFill="1" applyBorder="1" applyAlignment="1">
      <alignment wrapText="1"/>
    </xf>
    <xf numFmtId="165" fontId="107" fillId="46" borderId="32" xfId="231" applyNumberFormat="1" applyFont="1" applyFill="1" applyBorder="1" applyAlignment="1">
      <alignment wrapText="1"/>
    </xf>
    <xf numFmtId="165" fontId="107" fillId="46" borderId="26" xfId="231" applyNumberFormat="1" applyFont="1" applyFill="1" applyBorder="1" applyAlignment="1">
      <alignment wrapText="1"/>
    </xf>
    <xf numFmtId="165" fontId="107" fillId="46" borderId="33" xfId="231" applyNumberFormat="1" applyFont="1" applyFill="1" applyBorder="1" applyAlignment="1">
      <alignment wrapText="1"/>
    </xf>
    <xf numFmtId="165" fontId="107" fillId="46" borderId="43" xfId="231" applyNumberFormat="1" applyFont="1" applyFill="1" applyBorder="1" applyAlignment="1">
      <alignment wrapText="1"/>
    </xf>
    <xf numFmtId="165" fontId="107" fillId="46" borderId="27" xfId="231" applyNumberFormat="1" applyFont="1" applyFill="1" applyBorder="1" applyAlignment="1">
      <alignment wrapText="1"/>
    </xf>
    <xf numFmtId="165" fontId="107" fillId="46" borderId="35" xfId="231" applyNumberFormat="1" applyFont="1" applyFill="1" applyBorder="1" applyAlignment="1">
      <alignment wrapText="1"/>
    </xf>
    <xf numFmtId="165" fontId="107" fillId="46" borderId="3" xfId="231" applyNumberFormat="1" applyFont="1" applyFill="1" applyBorder="1" applyAlignment="1">
      <alignment wrapText="1"/>
    </xf>
    <xf numFmtId="165" fontId="107" fillId="46" borderId="29" xfId="231" applyNumberFormat="1" applyFont="1" applyFill="1" applyBorder="1" applyAlignment="1">
      <alignment wrapText="1"/>
    </xf>
    <xf numFmtId="165" fontId="107" fillId="0" borderId="30" xfId="231" applyNumberFormat="1" applyFont="1" applyBorder="1" applyAlignment="1" applyProtection="1">
      <alignment vertical="center" wrapText="1"/>
      <protection locked="0"/>
    </xf>
    <xf numFmtId="165" fontId="107" fillId="0" borderId="32" xfId="231" applyNumberFormat="1" applyFont="1" applyBorder="1" applyAlignment="1" applyProtection="1">
      <alignment vertical="center" wrapText="1"/>
      <protection locked="0"/>
    </xf>
    <xf numFmtId="165" fontId="107" fillId="0" borderId="26" xfId="231" applyNumberFormat="1" applyFont="1" applyBorder="1" applyAlignment="1" applyProtection="1">
      <alignment vertical="center" wrapText="1"/>
      <protection locked="0"/>
    </xf>
    <xf numFmtId="165" fontId="107" fillId="36" borderId="30" xfId="231" applyNumberFormat="1" applyFont="1" applyFill="1" applyBorder="1" applyAlignment="1">
      <alignment wrapText="1"/>
    </xf>
    <xf numFmtId="165" fontId="107" fillId="36" borderId="32" xfId="231" applyNumberFormat="1" applyFont="1" applyFill="1" applyBorder="1" applyAlignment="1">
      <alignment wrapText="1"/>
    </xf>
    <xf numFmtId="165" fontId="107" fillId="36" borderId="26" xfId="231" applyNumberFormat="1" applyFont="1" applyFill="1" applyBorder="1" applyAlignment="1">
      <alignment wrapText="1"/>
    </xf>
    <xf numFmtId="165" fontId="107" fillId="46" borderId="30" xfId="231" applyNumberFormat="1" applyFont="1" applyFill="1" applyBorder="1" applyAlignment="1">
      <alignment vertical="center" wrapText="1"/>
    </xf>
    <xf numFmtId="165" fontId="107" fillId="46" borderId="32" xfId="231" applyNumberFormat="1" applyFont="1" applyFill="1" applyBorder="1" applyAlignment="1">
      <alignment vertical="center" wrapText="1"/>
    </xf>
    <xf numFmtId="165" fontId="107" fillId="46" borderId="26" xfId="231" applyNumberFormat="1" applyFont="1" applyFill="1" applyBorder="1" applyAlignment="1">
      <alignment vertical="center" wrapText="1"/>
    </xf>
    <xf numFmtId="165" fontId="107" fillId="0" borderId="3" xfId="231" applyNumberFormat="1" applyFont="1" applyBorder="1" applyAlignment="1" applyProtection="1">
      <alignment vertical="center" wrapText="1"/>
      <protection locked="0"/>
    </xf>
    <xf numFmtId="165" fontId="107" fillId="0" borderId="29" xfId="231" applyNumberFormat="1" applyFont="1" applyBorder="1" applyAlignment="1" applyProtection="1">
      <alignment vertical="center" wrapText="1"/>
      <protection locked="0"/>
    </xf>
    <xf numFmtId="165" fontId="107" fillId="0" borderId="33" xfId="231" applyNumberFormat="1" applyFont="1" applyFill="1" applyBorder="1" applyAlignment="1">
      <alignment vertical="center" wrapText="1"/>
    </xf>
    <xf numFmtId="165" fontId="107" fillId="0" borderId="43" xfId="231" applyNumberFormat="1" applyFont="1" applyFill="1" applyBorder="1" applyAlignment="1">
      <alignment vertical="center" wrapText="1"/>
    </xf>
    <xf numFmtId="165" fontId="107" fillId="0" borderId="27" xfId="231" applyNumberFormat="1" applyFont="1" applyFill="1" applyBorder="1" applyAlignment="1">
      <alignment vertical="center" wrapText="1"/>
    </xf>
    <xf numFmtId="165" fontId="107" fillId="0" borderId="35" xfId="231" applyNumberFormat="1" applyFont="1" applyBorder="1" applyAlignment="1" applyProtection="1">
      <alignment vertical="center" wrapText="1"/>
      <protection locked="0"/>
    </xf>
    <xf numFmtId="165" fontId="109" fillId="47" borderId="45" xfId="231" applyNumberFormat="1" applyFont="1" applyFill="1" applyBorder="1" applyAlignment="1" applyProtection="1">
      <alignment vertical="center" wrapText="1"/>
      <protection locked="0"/>
    </xf>
    <xf numFmtId="165" fontId="107" fillId="45" borderId="34" xfId="388" applyNumberFormat="1" applyFont="1" applyFill="1" applyBorder="1"/>
    <xf numFmtId="165" fontId="107" fillId="45" borderId="13" xfId="388" applyNumberFormat="1" applyFont="1" applyFill="1" applyBorder="1"/>
    <xf numFmtId="165" fontId="107" fillId="45" borderId="28" xfId="388" applyNumberFormat="1" applyFont="1" applyFill="1" applyBorder="1"/>
    <xf numFmtId="165" fontId="107" fillId="45" borderId="33" xfId="388" applyNumberFormat="1" applyFont="1" applyFill="1" applyBorder="1"/>
    <xf numFmtId="165" fontId="107" fillId="45" borderId="43" xfId="388" applyNumberFormat="1" applyFont="1" applyFill="1" applyBorder="1"/>
    <xf numFmtId="165" fontId="107" fillId="45" borderId="27" xfId="388" applyNumberFormat="1" applyFont="1" applyFill="1" applyBorder="1"/>
    <xf numFmtId="165" fontId="107" fillId="45" borderId="35" xfId="388" applyNumberFormat="1" applyFont="1" applyFill="1" applyBorder="1"/>
    <xf numFmtId="165" fontId="107" fillId="45" borderId="3" xfId="388" applyNumberFormat="1" applyFont="1" applyFill="1" applyBorder="1"/>
    <xf numFmtId="165" fontId="107" fillId="45" borderId="29" xfId="388" applyNumberFormat="1" applyFont="1" applyFill="1" applyBorder="1"/>
    <xf numFmtId="0" fontId="3" fillId="0" borderId="0" xfId="319" applyFont="1"/>
    <xf numFmtId="0" fontId="109" fillId="0" borderId="0" xfId="319" applyFont="1" applyAlignment="1">
      <alignment vertical="center"/>
    </xf>
    <xf numFmtId="0" fontId="111" fillId="0" borderId="0" xfId="319" applyFont="1" applyAlignment="1">
      <alignment horizontal="left"/>
    </xf>
    <xf numFmtId="0" fontId="3" fillId="0" borderId="46" xfId="319" applyFont="1" applyBorder="1" applyAlignment="1">
      <alignment horizontal="center" vertical="center" wrapText="1"/>
    </xf>
    <xf numFmtId="0" fontId="3" fillId="0" borderId="47" xfId="319" applyFont="1" applyBorder="1" applyAlignment="1">
      <alignment horizontal="center" vertical="top" wrapText="1"/>
    </xf>
    <xf numFmtId="0" fontId="3" fillId="0" borderId="48" xfId="319" applyFont="1" applyBorder="1" applyAlignment="1">
      <alignment vertical="top"/>
    </xf>
    <xf numFmtId="0" fontId="3" fillId="0" borderId="49" xfId="319" applyFont="1" applyBorder="1" applyAlignment="1">
      <alignment horizontal="center" vertical="top" wrapText="1"/>
    </xf>
    <xf numFmtId="0" fontId="3" fillId="0" borderId="0" xfId="319" applyFont="1" applyAlignment="1">
      <alignment vertical="top"/>
    </xf>
    <xf numFmtId="0" fontId="4" fillId="0" borderId="0" xfId="319" applyFont="1" applyAlignment="1">
      <alignment horizontal="center" vertical="top"/>
    </xf>
    <xf numFmtId="0" fontId="3" fillId="0" borderId="0" xfId="319" applyFont="1" applyAlignment="1">
      <alignment horizontal="center" vertical="top" wrapText="1"/>
    </xf>
    <xf numFmtId="0" fontId="3" fillId="0" borderId="0" xfId="319" applyFont="1" applyAlignment="1">
      <alignment vertical="center"/>
    </xf>
    <xf numFmtId="165" fontId="4" fillId="36" borderId="53" xfId="145" applyNumberFormat="1" applyFont="1" applyFill="1" applyBorder="1" applyAlignment="1">
      <alignment horizontal="right" vertical="center"/>
    </xf>
    <xf numFmtId="0" fontId="4" fillId="0" borderId="0" xfId="319" applyFont="1" applyAlignment="1">
      <alignment vertical="center"/>
    </xf>
    <xf numFmtId="165" fontId="4" fillId="36" borderId="57" xfId="145" applyNumberFormat="1" applyFont="1" applyFill="1" applyBorder="1" applyAlignment="1">
      <alignment horizontal="right" vertical="center"/>
    </xf>
    <xf numFmtId="0" fontId="110" fillId="36" borderId="59" xfId="319" applyFont="1" applyFill="1" applyBorder="1" applyAlignment="1">
      <alignment horizontal="center" vertical="center"/>
    </xf>
    <xf numFmtId="0" fontId="110" fillId="0" borderId="0" xfId="319" applyFont="1" applyAlignment="1">
      <alignment vertical="center"/>
    </xf>
    <xf numFmtId="0" fontId="110" fillId="36" borderId="59" xfId="319" applyFont="1" applyFill="1" applyBorder="1" applyAlignment="1">
      <alignment vertical="center" wrapText="1"/>
    </xf>
    <xf numFmtId="0" fontId="110" fillId="36" borderId="55" xfId="319" applyFont="1" applyFill="1" applyBorder="1" applyAlignment="1">
      <alignment horizontal="center" vertical="center"/>
    </xf>
    <xf numFmtId="0" fontId="110" fillId="36" borderId="55" xfId="319" applyFont="1" applyFill="1" applyBorder="1" applyAlignment="1">
      <alignment vertical="center"/>
    </xf>
    <xf numFmtId="0" fontId="110" fillId="36" borderId="60" xfId="319" applyFont="1" applyFill="1" applyBorder="1" applyAlignment="1">
      <alignment horizontal="center" vertical="center"/>
    </xf>
    <xf numFmtId="0" fontId="110" fillId="36" borderId="60" xfId="319" applyFont="1" applyFill="1" applyBorder="1" applyAlignment="1">
      <alignment vertical="center" wrapText="1"/>
    </xf>
    <xf numFmtId="0" fontId="112" fillId="0" borderId="0" xfId="319" applyFont="1"/>
    <xf numFmtId="0" fontId="3" fillId="0" borderId="0" xfId="319" applyFont="1" applyAlignment="1">
      <alignment horizontal="left" vertical="center"/>
    </xf>
    <xf numFmtId="0" fontId="111" fillId="0" borderId="0" xfId="319" applyFont="1" applyAlignment="1">
      <alignment vertical="center"/>
    </xf>
    <xf numFmtId="0" fontId="3" fillId="0" borderId="47" xfId="319" applyFont="1" applyBorder="1" applyAlignment="1">
      <alignment horizontal="center" vertical="top"/>
    </xf>
    <xf numFmtId="0" fontId="3" fillId="0" borderId="48" xfId="319" applyFont="1" applyBorder="1" applyAlignment="1">
      <alignment horizontal="center" vertical="top"/>
    </xf>
    <xf numFmtId="0" fontId="3" fillId="0" borderId="0" xfId="319" applyFont="1" applyAlignment="1">
      <alignment horizontal="center" vertical="top"/>
    </xf>
    <xf numFmtId="0" fontId="4" fillId="0" borderId="0" xfId="319" applyFont="1" applyAlignment="1">
      <alignment horizontal="center" vertical="center" wrapText="1"/>
    </xf>
    <xf numFmtId="0" fontId="4" fillId="0" borderId="50" xfId="319" applyFont="1" applyBorder="1" applyAlignment="1">
      <alignment horizontal="center" vertical="center"/>
    </xf>
    <xf numFmtId="165" fontId="3" fillId="36" borderId="53" xfId="145" applyNumberFormat="1" applyFont="1" applyFill="1" applyBorder="1" applyAlignment="1">
      <alignment horizontal="right" vertical="center"/>
    </xf>
    <xf numFmtId="0" fontId="4" fillId="0" borderId="54" xfId="319" applyFont="1" applyBorder="1" applyAlignment="1">
      <alignment horizontal="center" vertical="center"/>
    </xf>
    <xf numFmtId="165" fontId="3" fillId="36" borderId="57" xfId="145" applyNumberFormat="1" applyFont="1" applyFill="1" applyBorder="1" applyAlignment="1">
      <alignment horizontal="right" vertical="center"/>
    </xf>
    <xf numFmtId="49" fontId="4" fillId="0" borderId="58" xfId="319" applyNumberFormat="1" applyFont="1" applyBorder="1" applyAlignment="1">
      <alignment horizontal="center" vertical="center"/>
    </xf>
    <xf numFmtId="165" fontId="4" fillId="36" borderId="61" xfId="145" applyNumberFormat="1" applyFont="1" applyFill="1" applyBorder="1" applyAlignment="1">
      <alignment horizontal="right" vertical="center"/>
    </xf>
    <xf numFmtId="0" fontId="4" fillId="0" borderId="0" xfId="386" applyFont="1" applyAlignment="1">
      <alignment horizontal="left" vertical="center"/>
    </xf>
    <xf numFmtId="165" fontId="4" fillId="0" borderId="0" xfId="145" applyNumberFormat="1" applyFont="1" applyFill="1" applyBorder="1" applyAlignment="1">
      <alignment horizontal="right" vertical="center"/>
    </xf>
    <xf numFmtId="49" fontId="4" fillId="0" borderId="46" xfId="319" applyNumberFormat="1" applyFont="1" applyBorder="1" applyAlignment="1">
      <alignment horizontal="center" vertical="center"/>
    </xf>
    <xf numFmtId="165" fontId="4" fillId="36" borderId="49" xfId="145" applyNumberFormat="1" applyFont="1" applyFill="1" applyBorder="1" applyAlignment="1">
      <alignment horizontal="right" vertical="center"/>
    </xf>
    <xf numFmtId="0" fontId="4" fillId="36" borderId="59" xfId="319" applyFont="1" applyFill="1" applyBorder="1" applyAlignment="1">
      <alignment horizontal="center" vertical="center"/>
    </xf>
    <xf numFmtId="49" fontId="4" fillId="0" borderId="63" xfId="319" applyNumberFormat="1" applyFont="1" applyBorder="1" applyAlignment="1">
      <alignment horizontal="center" vertical="center"/>
    </xf>
    <xf numFmtId="0" fontId="112" fillId="0" borderId="8" xfId="319" applyFont="1" applyBorder="1" applyAlignment="1">
      <alignment vertical="center"/>
    </xf>
    <xf numFmtId="0" fontId="4" fillId="0" borderId="0" xfId="319" applyFont="1" applyAlignment="1">
      <alignment horizontal="left"/>
    </xf>
    <xf numFmtId="0" fontId="113" fillId="0" borderId="0" xfId="319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319" applyFont="1"/>
    <xf numFmtId="0" fontId="113" fillId="0" borderId="0" xfId="319" applyFont="1"/>
    <xf numFmtId="165" fontId="110" fillId="36" borderId="61" xfId="145" applyNumberFormat="1" applyFont="1" applyFill="1" applyBorder="1" applyAlignment="1">
      <alignment horizontal="right" vertical="center"/>
    </xf>
    <xf numFmtId="165" fontId="110" fillId="36" borderId="64" xfId="145" applyNumberFormat="1" applyFont="1" applyFill="1" applyBorder="1" applyAlignment="1">
      <alignment horizontal="right" vertical="center"/>
    </xf>
    <xf numFmtId="165" fontId="3" fillId="0" borderId="0" xfId="132" applyNumberFormat="1" applyFont="1" applyFill="1" applyBorder="1" applyAlignment="1">
      <alignment horizontal="right" vertical="center"/>
    </xf>
    <xf numFmtId="165" fontId="4" fillId="36" borderId="61" xfId="132" applyNumberFormat="1" applyFont="1" applyFill="1" applyBorder="1" applyAlignment="1">
      <alignment horizontal="right" vertical="center"/>
    </xf>
    <xf numFmtId="165" fontId="3" fillId="36" borderId="53" xfId="132" applyNumberFormat="1" applyFont="1" applyFill="1" applyBorder="1" applyAlignment="1">
      <alignment horizontal="right" vertical="center"/>
    </xf>
    <xf numFmtId="165" fontId="3" fillId="36" borderId="57" xfId="132" applyNumberFormat="1" applyFont="1" applyFill="1" applyBorder="1" applyAlignment="1">
      <alignment horizontal="right" vertical="center"/>
    </xf>
    <xf numFmtId="165" fontId="4" fillId="36" borderId="57" xfId="132" applyNumberFormat="1" applyFont="1" applyFill="1" applyBorder="1" applyAlignment="1">
      <alignment horizontal="right" vertical="center"/>
    </xf>
    <xf numFmtId="222" fontId="3" fillId="36" borderId="57" xfId="132" applyNumberFormat="1" applyFont="1" applyFill="1" applyBorder="1" applyAlignment="1">
      <alignment horizontal="right" vertical="center"/>
    </xf>
    <xf numFmtId="165" fontId="3" fillId="36" borderId="61" xfId="132" applyNumberFormat="1" applyFont="1" applyFill="1" applyBorder="1" applyAlignment="1">
      <alignment horizontal="right" vertical="center"/>
    </xf>
    <xf numFmtId="165" fontId="4" fillId="36" borderId="53" xfId="132" applyNumberFormat="1" applyFont="1" applyFill="1" applyBorder="1" applyAlignment="1">
      <alignment horizontal="right" vertical="center"/>
    </xf>
    <xf numFmtId="165" fontId="4" fillId="0" borderId="0" xfId="319" applyNumberFormat="1" applyFont="1" applyAlignment="1">
      <alignment vertical="center"/>
    </xf>
    <xf numFmtId="222" fontId="3" fillId="0" borderId="0" xfId="319" applyNumberFormat="1" applyFont="1"/>
    <xf numFmtId="165" fontId="107" fillId="0" borderId="13" xfId="231" applyNumberFormat="1" applyFont="1" applyFill="1" applyBorder="1" applyAlignment="1" applyProtection="1">
      <alignment vertical="center" wrapText="1"/>
      <protection locked="0"/>
    </xf>
    <xf numFmtId="14" fontId="3" fillId="0" borderId="0" xfId="0" applyNumberFormat="1" applyFont="1" applyAlignment="1">
      <alignment vertical="center"/>
    </xf>
    <xf numFmtId="165" fontId="109" fillId="47" borderId="44" xfId="231" applyNumberFormat="1" applyFont="1" applyFill="1" applyBorder="1" applyAlignment="1" applyProtection="1">
      <alignment vertical="center" wrapText="1"/>
      <protection locked="0"/>
    </xf>
    <xf numFmtId="0" fontId="3" fillId="36" borderId="73" xfId="0" applyFont="1" applyFill="1" applyBorder="1" applyAlignment="1">
      <alignment horizontal="center" vertical="center" textRotation="90" wrapText="1"/>
    </xf>
    <xf numFmtId="165" fontId="107" fillId="0" borderId="33" xfId="231" applyNumberFormat="1" applyFont="1" applyBorder="1" applyAlignment="1" applyProtection="1">
      <alignment vertical="center"/>
      <protection locked="0"/>
    </xf>
    <xf numFmtId="165" fontId="107" fillId="0" borderId="34" xfId="231" applyNumberFormat="1" applyFont="1" applyBorder="1" applyAlignment="1" applyProtection="1">
      <alignment vertical="center"/>
      <protection locked="0"/>
    </xf>
    <xf numFmtId="165" fontId="107" fillId="0" borderId="35" xfId="231" applyNumberFormat="1" applyFont="1" applyFill="1" applyBorder="1" applyAlignment="1">
      <alignment vertical="center"/>
    </xf>
    <xf numFmtId="165" fontId="107" fillId="46" borderId="30" xfId="231" applyNumberFormat="1" applyFont="1" applyFill="1" applyBorder="1" applyAlignment="1"/>
    <xf numFmtId="165" fontId="107" fillId="44" borderId="30" xfId="231" applyNumberFormat="1" applyFont="1" applyFill="1" applyBorder="1" applyAlignment="1"/>
    <xf numFmtId="165" fontId="107" fillId="44" borderId="26" xfId="231" applyNumberFormat="1" applyFont="1" applyFill="1" applyBorder="1" applyAlignment="1"/>
    <xf numFmtId="165" fontId="107" fillId="46" borderId="33" xfId="231" applyNumberFormat="1" applyFont="1" applyFill="1" applyBorder="1" applyAlignment="1"/>
    <xf numFmtId="165" fontId="107" fillId="46" borderId="35" xfId="231" applyNumberFormat="1" applyFont="1" applyFill="1" applyBorder="1" applyAlignment="1"/>
    <xf numFmtId="165" fontId="107" fillId="0" borderId="30" xfId="231" applyNumberFormat="1" applyFont="1" applyBorder="1" applyAlignment="1" applyProtection="1">
      <alignment vertical="center"/>
      <protection locked="0"/>
    </xf>
    <xf numFmtId="165" fontId="107" fillId="36" borderId="30" xfId="231" applyNumberFormat="1" applyFont="1" applyFill="1" applyBorder="1" applyAlignment="1"/>
    <xf numFmtId="165" fontId="107" fillId="36" borderId="26" xfId="231" applyNumberFormat="1" applyFont="1" applyFill="1" applyBorder="1" applyAlignment="1"/>
    <xf numFmtId="165" fontId="107" fillId="0" borderId="35" xfId="231" applyNumberFormat="1" applyFont="1" applyBorder="1" applyAlignment="1" applyProtection="1">
      <alignment vertical="center"/>
      <protection locked="0"/>
    </xf>
    <xf numFmtId="165" fontId="107" fillId="46" borderId="36" xfId="231" applyNumberFormat="1" applyFont="1" applyFill="1" applyBorder="1" applyAlignment="1">
      <alignment vertical="center"/>
    </xf>
    <xf numFmtId="165" fontId="107" fillId="46" borderId="30" xfId="231" applyNumberFormat="1" applyFont="1" applyFill="1" applyBorder="1" applyAlignment="1">
      <alignment vertical="center"/>
    </xf>
    <xf numFmtId="165" fontId="107" fillId="0" borderId="33" xfId="231" applyNumberFormat="1" applyFont="1" applyFill="1" applyBorder="1" applyAlignment="1">
      <alignment vertical="center"/>
    </xf>
    <xf numFmtId="0" fontId="3" fillId="0" borderId="51" xfId="319" applyFont="1" applyBorder="1" applyAlignment="1">
      <alignment horizontal="center" vertical="center"/>
    </xf>
    <xf numFmtId="0" fontId="3" fillId="0" borderId="52" xfId="386" applyFont="1" applyBorder="1" applyAlignment="1">
      <alignment horizontal="left" vertical="center"/>
    </xf>
    <xf numFmtId="0" fontId="3" fillId="0" borderId="55" xfId="319" applyFont="1" applyBorder="1" applyAlignment="1">
      <alignment horizontal="center" vertical="center"/>
    </xf>
    <xf numFmtId="0" fontId="3" fillId="0" borderId="56" xfId="575" applyFont="1" applyBorder="1" applyAlignment="1">
      <alignment horizontal="left" vertical="center"/>
    </xf>
    <xf numFmtId="0" fontId="3" fillId="0" borderId="56" xfId="386" applyFont="1" applyBorder="1" applyAlignment="1">
      <alignment horizontal="left" vertical="center"/>
    </xf>
    <xf numFmtId="0" fontId="3" fillId="0" borderId="56" xfId="386" applyFont="1" applyBorder="1" applyAlignment="1">
      <alignment horizontal="left" vertical="center" wrapText="1"/>
    </xf>
    <xf numFmtId="0" fontId="4" fillId="0" borderId="55" xfId="319" applyFont="1" applyBorder="1" applyAlignment="1">
      <alignment horizontal="center" vertical="center"/>
    </xf>
    <xf numFmtId="0" fontId="4" fillId="0" borderId="56" xfId="386" applyFont="1" applyBorder="1" applyAlignment="1">
      <alignment horizontal="left" vertical="center"/>
    </xf>
    <xf numFmtId="0" fontId="4" fillId="36" borderId="59" xfId="386" applyFont="1" applyFill="1" applyBorder="1" applyAlignment="1">
      <alignment horizontal="center" vertical="center"/>
    </xf>
    <xf numFmtId="0" fontId="4" fillId="36" borderId="59" xfId="386" applyFont="1" applyFill="1" applyBorder="1" applyAlignment="1">
      <alignment vertical="center"/>
    </xf>
    <xf numFmtId="0" fontId="4" fillId="0" borderId="0" xfId="319" applyFont="1" applyAlignment="1">
      <alignment horizontal="center" vertical="center"/>
    </xf>
    <xf numFmtId="41" fontId="4" fillId="0" borderId="0" xfId="319" applyNumberFormat="1" applyFont="1" applyAlignment="1">
      <alignment vertical="center"/>
    </xf>
    <xf numFmtId="0" fontId="4" fillId="0" borderId="0" xfId="386" applyFont="1" applyAlignment="1">
      <alignment horizontal="left" vertical="center" wrapText="1"/>
    </xf>
    <xf numFmtId="0" fontId="4" fillId="36" borderId="6" xfId="386" applyFont="1" applyFill="1" applyBorder="1" applyAlignment="1">
      <alignment horizontal="center" vertical="center"/>
    </xf>
    <xf numFmtId="0" fontId="4" fillId="36" borderId="48" xfId="386" applyFont="1" applyFill="1" applyBorder="1" applyAlignment="1">
      <alignment vertical="center"/>
    </xf>
    <xf numFmtId="0" fontId="3" fillId="0" borderId="52" xfId="575" applyFont="1" applyBorder="1" applyAlignment="1">
      <alignment horizontal="left" vertical="center"/>
    </xf>
    <xf numFmtId="0" fontId="4" fillId="36" borderId="62" xfId="386" applyFont="1" applyFill="1" applyBorder="1" applyAlignment="1">
      <alignment horizontal="left" vertical="center"/>
    </xf>
    <xf numFmtId="0" fontId="3" fillId="0" borderId="59" xfId="319" applyFont="1" applyBorder="1" applyAlignment="1">
      <alignment horizontal="center" vertical="center"/>
    </xf>
    <xf numFmtId="0" fontId="3" fillId="0" borderId="62" xfId="386" applyFont="1" applyBorder="1" applyAlignment="1">
      <alignment horizontal="left" vertical="center"/>
    </xf>
    <xf numFmtId="0" fontId="4" fillId="0" borderId="50" xfId="386" applyFont="1" applyBorder="1" applyAlignment="1">
      <alignment horizontal="center" vertical="center"/>
    </xf>
    <xf numFmtId="0" fontId="4" fillId="0" borderId="51" xfId="319" applyFont="1" applyBorder="1" applyAlignment="1">
      <alignment horizontal="center" vertical="center"/>
    </xf>
    <xf numFmtId="0" fontId="4" fillId="0" borderId="52" xfId="386" applyFont="1" applyBorder="1" applyAlignment="1">
      <alignment horizontal="left" vertical="center"/>
    </xf>
    <xf numFmtId="0" fontId="4" fillId="0" borderId="54" xfId="386" applyFont="1" applyBorder="1" applyAlignment="1">
      <alignment horizontal="center" vertical="center"/>
    </xf>
    <xf numFmtId="0" fontId="4" fillId="0" borderId="56" xfId="386" applyFont="1" applyBorder="1" applyAlignment="1">
      <alignment horizontal="left" vertical="center" wrapText="1"/>
    </xf>
    <xf numFmtId="0" fontId="4" fillId="0" borderId="56" xfId="386" applyFont="1" applyBorder="1" applyAlignment="1">
      <alignment vertical="center" wrapText="1"/>
    </xf>
    <xf numFmtId="0" fontId="4" fillId="0" borderId="56" xfId="319" applyFont="1" applyBorder="1" applyAlignment="1">
      <alignment horizontal="left" vertical="center"/>
    </xf>
    <xf numFmtId="0" fontId="4" fillId="0" borderId="58" xfId="386" applyFont="1" applyBorder="1" applyAlignment="1">
      <alignment horizontal="center" vertical="center"/>
    </xf>
    <xf numFmtId="0" fontId="19" fillId="36" borderId="59" xfId="319" applyFont="1" applyFill="1" applyBorder="1"/>
    <xf numFmtId="49" fontId="4" fillId="0" borderId="0" xfId="319" applyNumberFormat="1" applyFont="1" applyAlignment="1">
      <alignment horizontal="center" vertical="center"/>
    </xf>
    <xf numFmtId="0" fontId="4" fillId="0" borderId="0" xfId="319" applyFont="1" applyAlignment="1">
      <alignment vertical="center" wrapText="1"/>
    </xf>
    <xf numFmtId="0" fontId="4" fillId="0" borderId="52" xfId="319" applyFont="1" applyBorder="1" applyAlignment="1">
      <alignment vertical="center"/>
    </xf>
    <xf numFmtId="0" fontId="4" fillId="0" borderId="56" xfId="319" applyFont="1" applyBorder="1" applyAlignment="1">
      <alignment vertical="center"/>
    </xf>
    <xf numFmtId="49" fontId="3" fillId="0" borderId="0" xfId="319" applyNumberFormat="1" applyFont="1" applyAlignment="1">
      <alignment vertical="center"/>
    </xf>
    <xf numFmtId="0" fontId="3" fillId="0" borderId="0" xfId="319" applyFont="1" applyAlignment="1">
      <alignment horizontal="center" vertical="center"/>
    </xf>
    <xf numFmtId="0" fontId="3" fillId="0" borderId="0" xfId="386" applyFont="1" applyAlignment="1">
      <alignment horizontal="left" vertical="center"/>
    </xf>
    <xf numFmtId="165" fontId="110" fillId="36" borderId="57" xfId="132" applyNumberFormat="1" applyFont="1" applyFill="1" applyBorder="1" applyAlignment="1">
      <alignment horizontal="right" vertical="center"/>
    </xf>
    <xf numFmtId="0" fontId="4" fillId="0" borderId="0" xfId="319" applyFont="1" applyAlignment="1">
      <alignment horizontal="left"/>
    </xf>
    <xf numFmtId="0" fontId="111" fillId="0" borderId="0" xfId="319" applyFont="1" applyAlignment="1">
      <alignment horizontal="center"/>
    </xf>
    <xf numFmtId="0" fontId="1" fillId="0" borderId="0" xfId="319"/>
    <xf numFmtId="0" fontId="113" fillId="0" borderId="8" xfId="319" applyFont="1" applyBorder="1" applyAlignment="1">
      <alignment horizontal="center" vertical="center" wrapText="1"/>
    </xf>
    <xf numFmtId="0" fontId="3" fillId="0" borderId="0" xfId="319" applyFont="1" applyAlignment="1" applyProtection="1">
      <alignment horizontal="left"/>
      <protection locked="0"/>
    </xf>
    <xf numFmtId="0" fontId="3" fillId="0" borderId="0" xfId="319" applyFont="1" applyAlignment="1" applyProtection="1">
      <alignment horizontal="center" vertical="center"/>
      <protection locked="0"/>
    </xf>
    <xf numFmtId="0" fontId="113" fillId="0" borderId="0" xfId="386" applyFont="1" applyAlignment="1">
      <alignment horizontal="center" vertical="center"/>
    </xf>
    <xf numFmtId="0" fontId="113" fillId="0" borderId="0" xfId="319" applyFont="1" applyAlignment="1">
      <alignment horizontal="center" vertical="center"/>
    </xf>
    <xf numFmtId="0" fontId="4" fillId="0" borderId="0" xfId="319" applyFont="1" applyAlignment="1">
      <alignment horizontal="left" vertical="center"/>
    </xf>
    <xf numFmtId="0" fontId="111" fillId="0" borderId="0" xfId="319" applyFont="1" applyAlignment="1">
      <alignment horizontal="center" vertical="center"/>
    </xf>
    <xf numFmtId="0" fontId="113" fillId="0" borderId="0" xfId="319" applyFont="1" applyAlignment="1">
      <alignment horizontal="right"/>
    </xf>
    <xf numFmtId="0" fontId="4" fillId="49" borderId="65" xfId="388" applyFont="1" applyFill="1" applyBorder="1" applyAlignment="1">
      <alignment horizontal="center" vertical="center" textRotation="90"/>
    </xf>
    <xf numFmtId="0" fontId="4" fillId="49" borderId="36" xfId="388" applyFont="1" applyFill="1" applyBorder="1" applyAlignment="1">
      <alignment horizontal="center" vertical="center" textRotation="90"/>
    </xf>
    <xf numFmtId="0" fontId="4" fillId="49" borderId="66" xfId="388" applyFont="1" applyFill="1" applyBorder="1" applyAlignment="1">
      <alignment horizontal="center" vertical="center" textRotation="90"/>
    </xf>
    <xf numFmtId="0" fontId="110" fillId="49" borderId="67" xfId="0" applyFont="1" applyFill="1" applyBorder="1" applyAlignment="1">
      <alignment horizontal="center" vertical="center" wrapText="1"/>
    </xf>
    <xf numFmtId="0" fontId="110" fillId="49" borderId="28" xfId="0" applyFont="1" applyFill="1" applyBorder="1" applyAlignment="1">
      <alignment horizontal="center" vertical="center" wrapText="1"/>
    </xf>
    <xf numFmtId="0" fontId="110" fillId="49" borderId="68" xfId="0" applyFont="1" applyFill="1" applyBorder="1" applyAlignment="1">
      <alignment horizontal="center" vertical="center" wrapText="1"/>
    </xf>
    <xf numFmtId="0" fontId="107" fillId="36" borderId="77" xfId="0" applyFont="1" applyFill="1" applyBorder="1" applyAlignment="1">
      <alignment horizontal="center" vertical="center" wrapText="1"/>
    </xf>
    <xf numFmtId="0" fontId="107" fillId="36" borderId="7" xfId="0" applyFont="1" applyFill="1" applyBorder="1" applyAlignment="1">
      <alignment horizontal="center" vertical="center" wrapText="1"/>
    </xf>
    <xf numFmtId="0" fontId="107" fillId="36" borderId="45" xfId="0" applyFont="1" applyFill="1" applyBorder="1" applyAlignment="1">
      <alignment horizontal="center" vertical="center" wrapText="1"/>
    </xf>
    <xf numFmtId="0" fontId="4" fillId="36" borderId="74" xfId="0" applyFont="1" applyFill="1" applyBorder="1" applyAlignment="1">
      <alignment horizontal="center" vertical="center" wrapText="1"/>
    </xf>
    <xf numFmtId="0" fontId="4" fillId="36" borderId="75" xfId="0" applyFont="1" applyFill="1" applyBorder="1" applyAlignment="1">
      <alignment horizontal="center" vertical="center" wrapText="1"/>
    </xf>
    <xf numFmtId="0" fontId="4" fillId="36" borderId="76" xfId="0" applyFont="1" applyFill="1" applyBorder="1" applyAlignment="1">
      <alignment horizontal="center" vertical="center" wrapText="1"/>
    </xf>
    <xf numFmtId="0" fontId="4" fillId="36" borderId="79" xfId="0" applyFont="1" applyFill="1" applyBorder="1" applyAlignment="1">
      <alignment horizontal="center" vertical="center" wrapText="1"/>
    </xf>
    <xf numFmtId="0" fontId="107" fillId="36" borderId="3" xfId="0" applyFont="1" applyFill="1" applyBorder="1" applyAlignment="1">
      <alignment horizontal="center" vertical="center" textRotation="90" wrapText="1"/>
    </xf>
    <xf numFmtId="0" fontId="107" fillId="36" borderId="69" xfId="0" applyFont="1" applyFill="1" applyBorder="1" applyAlignment="1">
      <alignment horizontal="center" vertical="center" textRotation="90" wrapText="1"/>
    </xf>
    <xf numFmtId="0" fontId="107" fillId="36" borderId="29" xfId="0" applyFont="1" applyFill="1" applyBorder="1" applyAlignment="1">
      <alignment horizontal="center" vertical="center" textRotation="90" wrapText="1"/>
    </xf>
    <xf numFmtId="0" fontId="107" fillId="36" borderId="80" xfId="0" applyFont="1" applyFill="1" applyBorder="1" applyAlignment="1">
      <alignment horizontal="center" vertical="center" textRotation="90" wrapText="1"/>
    </xf>
    <xf numFmtId="0" fontId="107" fillId="36" borderId="78" xfId="0" applyFont="1" applyFill="1" applyBorder="1" applyAlignment="1">
      <alignment horizontal="center" vertical="center" wrapText="1"/>
    </xf>
    <xf numFmtId="0" fontId="4" fillId="48" borderId="42" xfId="0" applyFont="1" applyFill="1" applyBorder="1" applyAlignment="1">
      <alignment horizontal="center" vertical="center" wrapText="1"/>
    </xf>
    <xf numFmtId="0" fontId="4" fillId="48" borderId="31" xfId="0" applyFont="1" applyFill="1" applyBorder="1" applyAlignment="1">
      <alignment horizontal="center" vertical="center" wrapText="1"/>
    </xf>
    <xf numFmtId="0" fontId="4" fillId="48" borderId="69" xfId="0" applyFont="1" applyFill="1" applyBorder="1" applyAlignment="1">
      <alignment horizontal="center" vertical="center" wrapText="1"/>
    </xf>
    <xf numFmtId="0" fontId="4" fillId="36" borderId="72" xfId="0" applyFont="1" applyFill="1" applyBorder="1" applyAlignment="1">
      <alignment horizontal="center" vertical="center" wrapText="1"/>
    </xf>
    <xf numFmtId="0" fontId="4" fillId="36" borderId="40" xfId="0" applyFont="1" applyFill="1" applyBorder="1" applyAlignment="1">
      <alignment horizontal="center" vertical="center" wrapText="1"/>
    </xf>
    <xf numFmtId="0" fontId="107" fillId="36" borderId="34" xfId="0" applyFont="1" applyFill="1" applyBorder="1" applyAlignment="1">
      <alignment horizontal="center" vertical="center" textRotation="90" wrapText="1"/>
    </xf>
    <xf numFmtId="0" fontId="107" fillId="36" borderId="73" xfId="0" applyFont="1" applyFill="1" applyBorder="1" applyAlignment="1">
      <alignment horizontal="center" vertical="center" textRotation="90" wrapText="1"/>
    </xf>
    <xf numFmtId="0" fontId="107" fillId="36" borderId="13" xfId="0" applyFont="1" applyFill="1" applyBorder="1" applyAlignment="1">
      <alignment horizontal="center" vertical="center" textRotation="90" wrapText="1"/>
    </xf>
    <xf numFmtId="0" fontId="107" fillId="36" borderId="25" xfId="0" applyFont="1" applyFill="1" applyBorder="1" applyAlignment="1">
      <alignment horizontal="center" vertical="center" textRotation="90" wrapText="1"/>
    </xf>
    <xf numFmtId="0" fontId="4" fillId="36" borderId="81" xfId="0" applyFont="1" applyFill="1" applyBorder="1" applyAlignment="1">
      <alignment horizontal="center" vertical="center" wrapText="1"/>
    </xf>
    <xf numFmtId="0" fontId="4" fillId="36" borderId="70" xfId="388" applyFont="1" applyFill="1" applyBorder="1" applyAlignment="1">
      <alignment horizontal="center" vertical="center" wrapText="1"/>
    </xf>
    <xf numFmtId="0" fontId="4" fillId="36" borderId="71" xfId="388" applyFont="1" applyFill="1" applyBorder="1" applyAlignment="1">
      <alignment horizontal="center" vertical="center" wrapText="1"/>
    </xf>
    <xf numFmtId="0" fontId="111" fillId="0" borderId="0" xfId="0" applyFont="1" applyAlignment="1">
      <alignment horizontal="center" vertical="center"/>
    </xf>
    <xf numFmtId="0" fontId="111" fillId="0" borderId="8" xfId="0" applyFont="1" applyBorder="1" applyAlignment="1">
      <alignment horizontal="center" vertical="center"/>
    </xf>
    <xf numFmtId="0" fontId="111" fillId="0" borderId="0" xfId="0" applyFont="1" applyAlignment="1">
      <alignment horizontal="center" vertical="center" wrapText="1"/>
    </xf>
    <xf numFmtId="0" fontId="111" fillId="0" borderId="8" xfId="0" applyFont="1" applyBorder="1" applyAlignment="1">
      <alignment horizontal="center" vertical="center" wrapText="1"/>
    </xf>
    <xf numFmtId="0" fontId="4" fillId="49" borderId="67" xfId="0" applyFont="1" applyFill="1" applyBorder="1" applyAlignment="1">
      <alignment horizontal="center" vertical="center" wrapText="1"/>
    </xf>
    <xf numFmtId="0" fontId="107" fillId="36" borderId="28" xfId="0" applyFont="1" applyFill="1" applyBorder="1" applyAlignment="1">
      <alignment horizontal="center" vertical="center" textRotation="90" wrapText="1"/>
    </xf>
    <xf numFmtId="0" fontId="107" fillId="36" borderId="68" xfId="0" applyFont="1" applyFill="1" applyBorder="1" applyAlignment="1">
      <alignment horizontal="center" vertical="center" textRotation="90" wrapText="1"/>
    </xf>
  </cellXfs>
  <cellStyles count="705">
    <cellStyle name="_FS_TBI Romania_March 2007" xfId="1" xr:uid="{00000000-0005-0000-0000-000000000000}"/>
    <cellStyle name="_FS_TBI Romania_March 2007_investments analysis TBIH (2)" xfId="2" xr:uid="{00000000-0005-0000-0000-000001000000}"/>
    <cellStyle name="_FS_TBI Romania_March 2007_TBIH Shab 12-07" xfId="3" xr:uid="{00000000-0005-0000-0000-000002000000}"/>
    <cellStyle name="_FS_TBI Romania_March 2007_TBIH Shab 12-07 Statutory" xfId="4" xr:uid="{00000000-0005-0000-0000-000003000000}"/>
    <cellStyle name="20% - Accent1 2" xfId="5" xr:uid="{00000000-0005-0000-0000-000004000000}"/>
    <cellStyle name="20% - Accent1 3" xfId="6" xr:uid="{00000000-0005-0000-0000-000005000000}"/>
    <cellStyle name="20% - Accent2 2" xfId="7" xr:uid="{00000000-0005-0000-0000-000006000000}"/>
    <cellStyle name="20% - Accent2 3" xfId="8" xr:uid="{00000000-0005-0000-0000-000007000000}"/>
    <cellStyle name="20% - Accent3 2" xfId="9" xr:uid="{00000000-0005-0000-0000-000008000000}"/>
    <cellStyle name="20% - Accent3 3" xfId="10" xr:uid="{00000000-0005-0000-0000-000009000000}"/>
    <cellStyle name="20% - Accent4 2" xfId="11" xr:uid="{00000000-0005-0000-0000-00000A000000}"/>
    <cellStyle name="20% - Accent4 3" xfId="12" xr:uid="{00000000-0005-0000-0000-00000B000000}"/>
    <cellStyle name="20% - Accent5 2" xfId="13" xr:uid="{00000000-0005-0000-0000-00000C000000}"/>
    <cellStyle name="20% - Accent5 3" xfId="14" xr:uid="{00000000-0005-0000-0000-00000D000000}"/>
    <cellStyle name="20% - Accent6 2" xfId="15" xr:uid="{00000000-0005-0000-0000-00000E000000}"/>
    <cellStyle name="20% - Accent6 3" xfId="16" xr:uid="{00000000-0005-0000-0000-00000F000000}"/>
    <cellStyle name="20% - Акцент1" xfId="17" xr:uid="{00000000-0005-0000-0000-000010000000}"/>
    <cellStyle name="20% - Акцент2" xfId="18" xr:uid="{00000000-0005-0000-0000-000011000000}"/>
    <cellStyle name="20% - Акцент3" xfId="19" xr:uid="{00000000-0005-0000-0000-000012000000}"/>
    <cellStyle name="20% - Акцент4" xfId="20" xr:uid="{00000000-0005-0000-0000-000013000000}"/>
    <cellStyle name="20% - Акцент5" xfId="21" xr:uid="{00000000-0005-0000-0000-000014000000}"/>
    <cellStyle name="20% - Акцент6" xfId="22" xr:uid="{00000000-0005-0000-0000-000015000000}"/>
    <cellStyle name="20% - הדגשה1" xfId="23" xr:uid="{00000000-0005-0000-0000-000016000000}"/>
    <cellStyle name="20% - הדגשה2" xfId="24" xr:uid="{00000000-0005-0000-0000-000017000000}"/>
    <cellStyle name="20% - הדגשה3" xfId="25" xr:uid="{00000000-0005-0000-0000-000018000000}"/>
    <cellStyle name="20% - הדגשה4" xfId="26" xr:uid="{00000000-0005-0000-0000-000019000000}"/>
    <cellStyle name="20% - הדגשה5" xfId="27" xr:uid="{00000000-0005-0000-0000-00001A000000}"/>
    <cellStyle name="20% - הדגשה6" xfId="28" xr:uid="{00000000-0005-0000-0000-00001B000000}"/>
    <cellStyle name="40% - Accent1 2" xfId="29" xr:uid="{00000000-0005-0000-0000-00001C000000}"/>
    <cellStyle name="40% - Accent1 3" xfId="30" xr:uid="{00000000-0005-0000-0000-00001D000000}"/>
    <cellStyle name="40% - Accent2 2" xfId="31" xr:uid="{00000000-0005-0000-0000-00001E000000}"/>
    <cellStyle name="40% - Accent2 3" xfId="32" xr:uid="{00000000-0005-0000-0000-00001F000000}"/>
    <cellStyle name="40% - Accent3 2" xfId="33" xr:uid="{00000000-0005-0000-0000-000020000000}"/>
    <cellStyle name="40% - Accent3 3" xfId="34" xr:uid="{00000000-0005-0000-0000-000021000000}"/>
    <cellStyle name="40% - Accent4 2" xfId="35" xr:uid="{00000000-0005-0000-0000-000022000000}"/>
    <cellStyle name="40% - Accent4 3" xfId="36" xr:uid="{00000000-0005-0000-0000-000023000000}"/>
    <cellStyle name="40% - Accent5 2" xfId="37" xr:uid="{00000000-0005-0000-0000-000024000000}"/>
    <cellStyle name="40% - Accent5 3" xfId="38" xr:uid="{00000000-0005-0000-0000-000025000000}"/>
    <cellStyle name="40% - Accent6 2" xfId="39" xr:uid="{00000000-0005-0000-0000-000026000000}"/>
    <cellStyle name="40% - Accent6 3" xfId="40" xr:uid="{00000000-0005-0000-0000-000027000000}"/>
    <cellStyle name="40% - Акцент1" xfId="41" xr:uid="{00000000-0005-0000-0000-000028000000}"/>
    <cellStyle name="40% - Акцент2" xfId="42" xr:uid="{00000000-0005-0000-0000-000029000000}"/>
    <cellStyle name="40% - Акцент3" xfId="43" xr:uid="{00000000-0005-0000-0000-00002A000000}"/>
    <cellStyle name="40% - Акцент4" xfId="44" xr:uid="{00000000-0005-0000-0000-00002B000000}"/>
    <cellStyle name="40% - Акцент5" xfId="45" xr:uid="{00000000-0005-0000-0000-00002C000000}"/>
    <cellStyle name="40% - Акцент6" xfId="46" xr:uid="{00000000-0005-0000-0000-00002D000000}"/>
    <cellStyle name="40% - הדגשה1" xfId="47" xr:uid="{00000000-0005-0000-0000-00002E000000}"/>
    <cellStyle name="40% - הדגשה2" xfId="48" xr:uid="{00000000-0005-0000-0000-00002F000000}"/>
    <cellStyle name="40% - הדגשה3" xfId="49" xr:uid="{00000000-0005-0000-0000-000030000000}"/>
    <cellStyle name="40% - הדגשה4" xfId="50" xr:uid="{00000000-0005-0000-0000-000031000000}"/>
    <cellStyle name="40% - הדגשה5" xfId="51" xr:uid="{00000000-0005-0000-0000-000032000000}"/>
    <cellStyle name="40% - הדגשה6" xfId="52" xr:uid="{00000000-0005-0000-0000-000033000000}"/>
    <cellStyle name="60% - Accent1 2" xfId="53" xr:uid="{00000000-0005-0000-0000-000034000000}"/>
    <cellStyle name="60% - Accent1 3" xfId="54" xr:uid="{00000000-0005-0000-0000-000035000000}"/>
    <cellStyle name="60% - Accent2 2" xfId="55" xr:uid="{00000000-0005-0000-0000-000036000000}"/>
    <cellStyle name="60% - Accent2 3" xfId="56" xr:uid="{00000000-0005-0000-0000-000037000000}"/>
    <cellStyle name="60% - Accent3 2" xfId="57" xr:uid="{00000000-0005-0000-0000-000038000000}"/>
    <cellStyle name="60% - Accent3 3" xfId="58" xr:uid="{00000000-0005-0000-0000-000039000000}"/>
    <cellStyle name="60% - Accent4 2" xfId="59" xr:uid="{00000000-0005-0000-0000-00003A000000}"/>
    <cellStyle name="60% - Accent4 3" xfId="60" xr:uid="{00000000-0005-0000-0000-00003B000000}"/>
    <cellStyle name="60% - Accent5 2" xfId="61" xr:uid="{00000000-0005-0000-0000-00003C000000}"/>
    <cellStyle name="60% - Accent5 3" xfId="62" xr:uid="{00000000-0005-0000-0000-00003D000000}"/>
    <cellStyle name="60% - Accent6 2" xfId="63" xr:uid="{00000000-0005-0000-0000-00003E000000}"/>
    <cellStyle name="60% - Accent6 3" xfId="64" xr:uid="{00000000-0005-0000-0000-00003F000000}"/>
    <cellStyle name="60% - Акцент1" xfId="65" xr:uid="{00000000-0005-0000-0000-000040000000}"/>
    <cellStyle name="60% - Акцент2" xfId="66" xr:uid="{00000000-0005-0000-0000-000041000000}"/>
    <cellStyle name="60% - Акцент3" xfId="67" xr:uid="{00000000-0005-0000-0000-000042000000}"/>
    <cellStyle name="60% - Акцент4" xfId="68" xr:uid="{00000000-0005-0000-0000-000043000000}"/>
    <cellStyle name="60% - Акцент5" xfId="69" xr:uid="{00000000-0005-0000-0000-000044000000}"/>
    <cellStyle name="60% - Акцент6" xfId="70" xr:uid="{00000000-0005-0000-0000-000045000000}"/>
    <cellStyle name="60% - הדגשה1" xfId="71" xr:uid="{00000000-0005-0000-0000-000046000000}"/>
    <cellStyle name="60% - הדגשה2" xfId="72" xr:uid="{00000000-0005-0000-0000-000047000000}"/>
    <cellStyle name="60% - הדגשה3" xfId="73" xr:uid="{00000000-0005-0000-0000-000048000000}"/>
    <cellStyle name="60% - הדגשה4" xfId="74" xr:uid="{00000000-0005-0000-0000-000049000000}"/>
    <cellStyle name="60% - הדגשה5" xfId="75" xr:uid="{00000000-0005-0000-0000-00004A000000}"/>
    <cellStyle name="60% - הדגשה6" xfId="76" xr:uid="{00000000-0005-0000-0000-00004B000000}"/>
    <cellStyle name="Accent1 - 20%" xfId="77" xr:uid="{00000000-0005-0000-0000-00004C000000}"/>
    <cellStyle name="Accent1 - 40%" xfId="78" xr:uid="{00000000-0005-0000-0000-00004D000000}"/>
    <cellStyle name="Accent1 - 60%" xfId="79" xr:uid="{00000000-0005-0000-0000-00004E000000}"/>
    <cellStyle name="Accent1 2" xfId="80" xr:uid="{00000000-0005-0000-0000-00004F000000}"/>
    <cellStyle name="Accent1 3" xfId="81" xr:uid="{00000000-0005-0000-0000-000050000000}"/>
    <cellStyle name="Accent2 - 20%" xfId="82" xr:uid="{00000000-0005-0000-0000-000051000000}"/>
    <cellStyle name="Accent2 - 40%" xfId="83" xr:uid="{00000000-0005-0000-0000-000052000000}"/>
    <cellStyle name="Accent2 - 60%" xfId="84" xr:uid="{00000000-0005-0000-0000-000053000000}"/>
    <cellStyle name="Accent2 2" xfId="85" xr:uid="{00000000-0005-0000-0000-000054000000}"/>
    <cellStyle name="Accent2 3" xfId="86" xr:uid="{00000000-0005-0000-0000-000055000000}"/>
    <cellStyle name="Accent3 - 20%" xfId="87" xr:uid="{00000000-0005-0000-0000-000056000000}"/>
    <cellStyle name="Accent3 - 40%" xfId="88" xr:uid="{00000000-0005-0000-0000-000057000000}"/>
    <cellStyle name="Accent3 - 60%" xfId="89" xr:uid="{00000000-0005-0000-0000-000058000000}"/>
    <cellStyle name="Accent3 2" xfId="90" xr:uid="{00000000-0005-0000-0000-000059000000}"/>
    <cellStyle name="Accent3 3" xfId="91" xr:uid="{00000000-0005-0000-0000-00005A000000}"/>
    <cellStyle name="Accent4 - 20%" xfId="92" xr:uid="{00000000-0005-0000-0000-00005B000000}"/>
    <cellStyle name="Accent4 - 40%" xfId="93" xr:uid="{00000000-0005-0000-0000-00005C000000}"/>
    <cellStyle name="Accent4 - 60%" xfId="94" xr:uid="{00000000-0005-0000-0000-00005D000000}"/>
    <cellStyle name="Accent4 2" xfId="95" xr:uid="{00000000-0005-0000-0000-00005E000000}"/>
    <cellStyle name="Accent4 3" xfId="96" xr:uid="{00000000-0005-0000-0000-00005F000000}"/>
    <cellStyle name="Accent5 - 20%" xfId="97" xr:uid="{00000000-0005-0000-0000-000060000000}"/>
    <cellStyle name="Accent5 - 40%" xfId="98" xr:uid="{00000000-0005-0000-0000-000061000000}"/>
    <cellStyle name="Accent5 - 60%" xfId="99" xr:uid="{00000000-0005-0000-0000-000062000000}"/>
    <cellStyle name="Accent5 2" xfId="100" xr:uid="{00000000-0005-0000-0000-000063000000}"/>
    <cellStyle name="Accent5 3" xfId="101" xr:uid="{00000000-0005-0000-0000-000064000000}"/>
    <cellStyle name="Accent6 - 20%" xfId="102" xr:uid="{00000000-0005-0000-0000-000065000000}"/>
    <cellStyle name="Accent6 - 40%" xfId="103" xr:uid="{00000000-0005-0000-0000-000066000000}"/>
    <cellStyle name="Accent6 - 60%" xfId="104" xr:uid="{00000000-0005-0000-0000-000067000000}"/>
    <cellStyle name="Accent6 2" xfId="105" xr:uid="{00000000-0005-0000-0000-000068000000}"/>
    <cellStyle name="Accent6 3" xfId="106" xr:uid="{00000000-0005-0000-0000-000069000000}"/>
    <cellStyle name="args.style" xfId="107" xr:uid="{00000000-0005-0000-0000-00006A000000}"/>
    <cellStyle name="Bad 2" xfId="108" xr:uid="{00000000-0005-0000-0000-00006B000000}"/>
    <cellStyle name="Bad 3" xfId="109" xr:uid="{00000000-0005-0000-0000-00006C000000}"/>
    <cellStyle name="Calc Currency (0)" xfId="110" xr:uid="{00000000-0005-0000-0000-00006D000000}"/>
    <cellStyle name="Calc Currency (0) 2" xfId="111" xr:uid="{00000000-0005-0000-0000-00006E000000}"/>
    <cellStyle name="Calc Currency (0) 3" xfId="112" xr:uid="{00000000-0005-0000-0000-00006F000000}"/>
    <cellStyle name="Calc Currency (0) 4" xfId="113" xr:uid="{00000000-0005-0000-0000-000070000000}"/>
    <cellStyle name="Calc Currency (0) 5" xfId="114" xr:uid="{00000000-0005-0000-0000-000071000000}"/>
    <cellStyle name="Calc Currency (0) 6" xfId="115" xr:uid="{00000000-0005-0000-0000-000072000000}"/>
    <cellStyle name="Calc Currency (0) 7" xfId="116" xr:uid="{00000000-0005-0000-0000-000073000000}"/>
    <cellStyle name="Calc Currency (0) 8" xfId="117" xr:uid="{00000000-0005-0000-0000-000074000000}"/>
    <cellStyle name="Calculation 2" xfId="118" xr:uid="{00000000-0005-0000-0000-000075000000}"/>
    <cellStyle name="Calculation 3" xfId="119" xr:uid="{00000000-0005-0000-0000-000076000000}"/>
    <cellStyle name="Centered Heading" xfId="120" xr:uid="{00000000-0005-0000-0000-000077000000}"/>
    <cellStyle name="Check Cell 2" xfId="121" xr:uid="{00000000-0005-0000-0000-000078000000}"/>
    <cellStyle name="Check Cell 3" xfId="122" xr:uid="{00000000-0005-0000-0000-000079000000}"/>
    <cellStyle name="Column_Title" xfId="123" xr:uid="{00000000-0005-0000-0000-00007A000000}"/>
    <cellStyle name="Comma %" xfId="124" xr:uid="{00000000-0005-0000-0000-00007B000000}"/>
    <cellStyle name="Comma 0.0" xfId="125" xr:uid="{00000000-0005-0000-0000-00007C000000}"/>
    <cellStyle name="Comma 0.0%" xfId="126" xr:uid="{00000000-0005-0000-0000-00007D000000}"/>
    <cellStyle name="Comma 0.00" xfId="127" xr:uid="{00000000-0005-0000-0000-00007E000000}"/>
    <cellStyle name="Comma 0.00%" xfId="128" xr:uid="{00000000-0005-0000-0000-00007F000000}"/>
    <cellStyle name="Comma 0.000" xfId="129" xr:uid="{00000000-0005-0000-0000-000080000000}"/>
    <cellStyle name="Comma 0.000%" xfId="130" xr:uid="{00000000-0005-0000-0000-000081000000}"/>
    <cellStyle name="Comma 10" xfId="131" xr:uid="{00000000-0005-0000-0000-000082000000}"/>
    <cellStyle name="Comma 10 2" xfId="132" xr:uid="{00000000-0005-0000-0000-000083000000}"/>
    <cellStyle name="Comma 11" xfId="133" xr:uid="{00000000-0005-0000-0000-000084000000}"/>
    <cellStyle name="Comma 12" xfId="134" xr:uid="{00000000-0005-0000-0000-000085000000}"/>
    <cellStyle name="Comma 13" xfId="135" xr:uid="{00000000-0005-0000-0000-000086000000}"/>
    <cellStyle name="Comma 13 2" xfId="136" xr:uid="{00000000-0005-0000-0000-000087000000}"/>
    <cellStyle name="Comma 13 3" xfId="137" xr:uid="{00000000-0005-0000-0000-000088000000}"/>
    <cellStyle name="Comma 14 2" xfId="138" xr:uid="{00000000-0005-0000-0000-000089000000}"/>
    <cellStyle name="Comma 14 2 2" xfId="139" xr:uid="{00000000-0005-0000-0000-00008A000000}"/>
    <cellStyle name="Comma 14 2 2 2" xfId="140" xr:uid="{00000000-0005-0000-0000-00008B000000}"/>
    <cellStyle name="Comma 14 2 2 3" xfId="141" xr:uid="{00000000-0005-0000-0000-00008C000000}"/>
    <cellStyle name="Comma 14 3" xfId="142" xr:uid="{00000000-0005-0000-0000-00008D000000}"/>
    <cellStyle name="Comma 14 3 2" xfId="143" xr:uid="{00000000-0005-0000-0000-00008E000000}"/>
    <cellStyle name="Comma 14 3 3" xfId="144" xr:uid="{00000000-0005-0000-0000-00008F000000}"/>
    <cellStyle name="Comma 2" xfId="145" xr:uid="{00000000-0005-0000-0000-000090000000}"/>
    <cellStyle name="Comma 2 2" xfId="146" xr:uid="{00000000-0005-0000-0000-000091000000}"/>
    <cellStyle name="Comma 2 2 10" xfId="147" xr:uid="{00000000-0005-0000-0000-000092000000}"/>
    <cellStyle name="Comma 2 2 11" xfId="148" xr:uid="{00000000-0005-0000-0000-000093000000}"/>
    <cellStyle name="Comma 2 2 2" xfId="149" xr:uid="{00000000-0005-0000-0000-000094000000}"/>
    <cellStyle name="Comma 2 2 2 10" xfId="150" xr:uid="{00000000-0005-0000-0000-000095000000}"/>
    <cellStyle name="Comma 2 2 2 11" xfId="151" xr:uid="{00000000-0005-0000-0000-000096000000}"/>
    <cellStyle name="Comma 2 2 2 2" xfId="152" xr:uid="{00000000-0005-0000-0000-000097000000}"/>
    <cellStyle name="Comma 2 2 2 2 2" xfId="153" xr:uid="{00000000-0005-0000-0000-000098000000}"/>
    <cellStyle name="Comma 2 2 2 2 2 2" xfId="154" xr:uid="{00000000-0005-0000-0000-000099000000}"/>
    <cellStyle name="Comma 2 2 2 2 2 2 2" xfId="155" xr:uid="{00000000-0005-0000-0000-00009A000000}"/>
    <cellStyle name="Comma 2 2 2 2 2 2 2 2" xfId="156" xr:uid="{00000000-0005-0000-0000-00009B000000}"/>
    <cellStyle name="Comma 2 2 2 2 2 2 2 2 2" xfId="157" xr:uid="{00000000-0005-0000-0000-00009C000000}"/>
    <cellStyle name="Comma 2 2 2 2 2 2 2 2 2 2" xfId="158" xr:uid="{00000000-0005-0000-0000-00009D000000}"/>
    <cellStyle name="Comma 2 2 2 2 2 2 2 2 2 2 2" xfId="159" xr:uid="{00000000-0005-0000-0000-00009E000000}"/>
    <cellStyle name="Comma 2 2 2 2 2 2 2 2 2 2 3" xfId="160" xr:uid="{00000000-0005-0000-0000-00009F000000}"/>
    <cellStyle name="Comma 2 2 2 2 2 2 2 2 2 3" xfId="161" xr:uid="{00000000-0005-0000-0000-0000A0000000}"/>
    <cellStyle name="Comma 2 2 2 2 2 2 2 2 2 4" xfId="162" xr:uid="{00000000-0005-0000-0000-0000A1000000}"/>
    <cellStyle name="Comma 2 2 2 2 2 2 2 2 3" xfId="163" xr:uid="{00000000-0005-0000-0000-0000A2000000}"/>
    <cellStyle name="Comma 2 2 2 2 2 2 2 2 4" xfId="164" xr:uid="{00000000-0005-0000-0000-0000A3000000}"/>
    <cellStyle name="Comma 2 2 2 2 2 2 2 3" xfId="165" xr:uid="{00000000-0005-0000-0000-0000A4000000}"/>
    <cellStyle name="Comma 2 2 2 2 2 2 2 4" xfId="166" xr:uid="{00000000-0005-0000-0000-0000A5000000}"/>
    <cellStyle name="Comma 2 2 2 2 2 2 2 5" xfId="167" xr:uid="{00000000-0005-0000-0000-0000A6000000}"/>
    <cellStyle name="Comma 2 2 2 2 2 2 3" xfId="168" xr:uid="{00000000-0005-0000-0000-0000A7000000}"/>
    <cellStyle name="Comma 2 2 2 2 2 2 4" xfId="169" xr:uid="{00000000-0005-0000-0000-0000A8000000}"/>
    <cellStyle name="Comma 2 2 2 2 2 2 5" xfId="170" xr:uid="{00000000-0005-0000-0000-0000A9000000}"/>
    <cellStyle name="Comma 2 2 2 2 2 2 6" xfId="171" xr:uid="{00000000-0005-0000-0000-0000AA000000}"/>
    <cellStyle name="Comma 2 2 2 2 2 3" xfId="172" xr:uid="{00000000-0005-0000-0000-0000AB000000}"/>
    <cellStyle name="Comma 2 2 2 2 2 3 2" xfId="173" xr:uid="{00000000-0005-0000-0000-0000AC000000}"/>
    <cellStyle name="Comma 2 2 2 2 2 4" xfId="174" xr:uid="{00000000-0005-0000-0000-0000AD000000}"/>
    <cellStyle name="Comma 2 2 2 2 2 5" xfId="175" xr:uid="{00000000-0005-0000-0000-0000AE000000}"/>
    <cellStyle name="Comma 2 2 2 2 2 6" xfId="176" xr:uid="{00000000-0005-0000-0000-0000AF000000}"/>
    <cellStyle name="Comma 2 2 2 2 3" xfId="177" xr:uid="{00000000-0005-0000-0000-0000B0000000}"/>
    <cellStyle name="Comma 2 2 2 2 4" xfId="178" xr:uid="{00000000-0005-0000-0000-0000B1000000}"/>
    <cellStyle name="Comma 2 2 2 2 5" xfId="179" xr:uid="{00000000-0005-0000-0000-0000B2000000}"/>
    <cellStyle name="Comma 2 2 2 2 5 2" xfId="180" xr:uid="{00000000-0005-0000-0000-0000B3000000}"/>
    <cellStyle name="Comma 2 2 2 2 6" xfId="181" xr:uid="{00000000-0005-0000-0000-0000B4000000}"/>
    <cellStyle name="Comma 2 2 2 2 7" xfId="182" xr:uid="{00000000-0005-0000-0000-0000B5000000}"/>
    <cellStyle name="Comma 2 2 2 2 8" xfId="183" xr:uid="{00000000-0005-0000-0000-0000B6000000}"/>
    <cellStyle name="Comma 2 2 2 2 9" xfId="184" xr:uid="{00000000-0005-0000-0000-0000B7000000}"/>
    <cellStyle name="Comma 2 2 2 3" xfId="185" xr:uid="{00000000-0005-0000-0000-0000B8000000}"/>
    <cellStyle name="Comma 2 2 2 4" xfId="186" xr:uid="{00000000-0005-0000-0000-0000B9000000}"/>
    <cellStyle name="Comma 2 2 2 5" xfId="187" xr:uid="{00000000-0005-0000-0000-0000BA000000}"/>
    <cellStyle name="Comma 2 2 2 5 2" xfId="188" xr:uid="{00000000-0005-0000-0000-0000BB000000}"/>
    <cellStyle name="Comma 2 2 2 5 2 2" xfId="189" xr:uid="{00000000-0005-0000-0000-0000BC000000}"/>
    <cellStyle name="Comma 2 2 2 5 2 2 2" xfId="190" xr:uid="{00000000-0005-0000-0000-0000BD000000}"/>
    <cellStyle name="Comma 2 2 2 5 2 3" xfId="191" xr:uid="{00000000-0005-0000-0000-0000BE000000}"/>
    <cellStyle name="Comma 2 2 2 5 3" xfId="192" xr:uid="{00000000-0005-0000-0000-0000BF000000}"/>
    <cellStyle name="Comma 2 2 2 5 3 2" xfId="193" xr:uid="{00000000-0005-0000-0000-0000C0000000}"/>
    <cellStyle name="Comma 2 2 2 6" xfId="194" xr:uid="{00000000-0005-0000-0000-0000C1000000}"/>
    <cellStyle name="Comma 2 2 2 7" xfId="195" xr:uid="{00000000-0005-0000-0000-0000C2000000}"/>
    <cellStyle name="Comma 2 2 2 7 2" xfId="196" xr:uid="{00000000-0005-0000-0000-0000C3000000}"/>
    <cellStyle name="Comma 2 2 2 8" xfId="197" xr:uid="{00000000-0005-0000-0000-0000C4000000}"/>
    <cellStyle name="Comma 2 2 2 9" xfId="198" xr:uid="{00000000-0005-0000-0000-0000C5000000}"/>
    <cellStyle name="Comma 2 2 3" xfId="199" xr:uid="{00000000-0005-0000-0000-0000C6000000}"/>
    <cellStyle name="Comma 2 2 3 2" xfId="200" xr:uid="{00000000-0005-0000-0000-0000C7000000}"/>
    <cellStyle name="Comma 2 2 3 2 2" xfId="201" xr:uid="{00000000-0005-0000-0000-0000C8000000}"/>
    <cellStyle name="Comma 2 2 3 2 2 2" xfId="202" xr:uid="{00000000-0005-0000-0000-0000C9000000}"/>
    <cellStyle name="Comma 2 2 3 2 2 2 2" xfId="203" xr:uid="{00000000-0005-0000-0000-0000CA000000}"/>
    <cellStyle name="Comma 2 2 3 2 2 3" xfId="204" xr:uid="{00000000-0005-0000-0000-0000CB000000}"/>
    <cellStyle name="Comma 2 2 3 2 3" xfId="205" xr:uid="{00000000-0005-0000-0000-0000CC000000}"/>
    <cellStyle name="Comma 2 2 3 2 3 2" xfId="206" xr:uid="{00000000-0005-0000-0000-0000CD000000}"/>
    <cellStyle name="Comma 2 2 3 3" xfId="207" xr:uid="{00000000-0005-0000-0000-0000CE000000}"/>
    <cellStyle name="Comma 2 2 3 4" xfId="208" xr:uid="{00000000-0005-0000-0000-0000CF000000}"/>
    <cellStyle name="Comma 2 2 3 5" xfId="209" xr:uid="{00000000-0005-0000-0000-0000D0000000}"/>
    <cellStyle name="Comma 2 2 3 5 2" xfId="210" xr:uid="{00000000-0005-0000-0000-0000D1000000}"/>
    <cellStyle name="Comma 2 2 3 6" xfId="211" xr:uid="{00000000-0005-0000-0000-0000D2000000}"/>
    <cellStyle name="Comma 2 2 4" xfId="212" xr:uid="{00000000-0005-0000-0000-0000D3000000}"/>
    <cellStyle name="Comma 2 2 5" xfId="213" xr:uid="{00000000-0005-0000-0000-0000D4000000}"/>
    <cellStyle name="Comma 2 2 5 2" xfId="214" xr:uid="{00000000-0005-0000-0000-0000D5000000}"/>
    <cellStyle name="Comma 2 2 5 2 2" xfId="215" xr:uid="{00000000-0005-0000-0000-0000D6000000}"/>
    <cellStyle name="Comma 2 2 5 2 2 2" xfId="216" xr:uid="{00000000-0005-0000-0000-0000D7000000}"/>
    <cellStyle name="Comma 2 2 5 2 3" xfId="217" xr:uid="{00000000-0005-0000-0000-0000D8000000}"/>
    <cellStyle name="Comma 2 2 5 3" xfId="218" xr:uid="{00000000-0005-0000-0000-0000D9000000}"/>
    <cellStyle name="Comma 2 2 5 3 2" xfId="219" xr:uid="{00000000-0005-0000-0000-0000DA000000}"/>
    <cellStyle name="Comma 2 2 6" xfId="220" xr:uid="{00000000-0005-0000-0000-0000DB000000}"/>
    <cellStyle name="Comma 2 2 7" xfId="221" xr:uid="{00000000-0005-0000-0000-0000DC000000}"/>
    <cellStyle name="Comma 2 2 7 2" xfId="222" xr:uid="{00000000-0005-0000-0000-0000DD000000}"/>
    <cellStyle name="Comma 2 2 8" xfId="223" xr:uid="{00000000-0005-0000-0000-0000DE000000}"/>
    <cellStyle name="Comma 2 2 9" xfId="224" xr:uid="{00000000-0005-0000-0000-0000DF000000}"/>
    <cellStyle name="Comma 2 3" xfId="225" xr:uid="{00000000-0005-0000-0000-0000E0000000}"/>
    <cellStyle name="Comma 2 4" xfId="226" xr:uid="{00000000-0005-0000-0000-0000E1000000}"/>
    <cellStyle name="Comma 2 5" xfId="227" xr:uid="{00000000-0005-0000-0000-0000E2000000}"/>
    <cellStyle name="Comma 2 6" xfId="228" xr:uid="{00000000-0005-0000-0000-0000E3000000}"/>
    <cellStyle name="Comma 2 7" xfId="229" xr:uid="{00000000-0005-0000-0000-0000E4000000}"/>
    <cellStyle name="Comma 2 8" xfId="230" xr:uid="{00000000-0005-0000-0000-0000E5000000}"/>
    <cellStyle name="Comma 2 9" xfId="231" xr:uid="{00000000-0005-0000-0000-0000E6000000}"/>
    <cellStyle name="Comma 2_kvartaluri statistikuri angarishi (dazgveva) 30_03_09 -IQ 2009" xfId="232" xr:uid="{00000000-0005-0000-0000-0000E7000000}"/>
    <cellStyle name="Comma 3" xfId="233" xr:uid="{00000000-0005-0000-0000-0000E8000000}"/>
    <cellStyle name="Comma 3 2" xfId="234" xr:uid="{00000000-0005-0000-0000-0000E9000000}"/>
    <cellStyle name="Comma 3 2 2" xfId="235" xr:uid="{00000000-0005-0000-0000-0000EA000000}"/>
    <cellStyle name="Comma 3 3" xfId="236" xr:uid="{00000000-0005-0000-0000-0000EB000000}"/>
    <cellStyle name="Comma 4" xfId="237" xr:uid="{00000000-0005-0000-0000-0000EC000000}"/>
    <cellStyle name="Comma 4 2" xfId="238" xr:uid="{00000000-0005-0000-0000-0000ED000000}"/>
    <cellStyle name="Comma 5" xfId="239" xr:uid="{00000000-0005-0000-0000-0000EE000000}"/>
    <cellStyle name="Comma 5 2" xfId="240" xr:uid="{00000000-0005-0000-0000-0000EF000000}"/>
    <cellStyle name="Comma 5 3" xfId="241" xr:uid="{00000000-0005-0000-0000-0000F0000000}"/>
    <cellStyle name="Comma 6" xfId="242" xr:uid="{00000000-0005-0000-0000-0000F1000000}"/>
    <cellStyle name="Comma 6 2" xfId="243" xr:uid="{00000000-0005-0000-0000-0000F2000000}"/>
    <cellStyle name="Comma 7" xfId="244" xr:uid="{00000000-0005-0000-0000-0000F3000000}"/>
    <cellStyle name="Comma 7 2" xfId="245" xr:uid="{00000000-0005-0000-0000-0000F4000000}"/>
    <cellStyle name="Comma 8" xfId="246" xr:uid="{00000000-0005-0000-0000-0000F5000000}"/>
    <cellStyle name="Comma 9" xfId="247" xr:uid="{00000000-0005-0000-0000-0000F6000000}"/>
    <cellStyle name="Commodity" xfId="248" xr:uid="{00000000-0005-0000-0000-0000F7000000}"/>
    <cellStyle name="Company Name" xfId="249" xr:uid="{00000000-0005-0000-0000-0000F8000000}"/>
    <cellStyle name="Copied" xfId="250" xr:uid="{00000000-0005-0000-0000-0000F9000000}"/>
    <cellStyle name="COST1" xfId="251" xr:uid="{00000000-0005-0000-0000-0000FA000000}"/>
    <cellStyle name="CR Comma" xfId="252" xr:uid="{00000000-0005-0000-0000-0000FB000000}"/>
    <cellStyle name="CR Currency" xfId="253" xr:uid="{00000000-0005-0000-0000-0000FC000000}"/>
    <cellStyle name="Credit" xfId="254" xr:uid="{00000000-0005-0000-0000-0000FD000000}"/>
    <cellStyle name="Credit subtotal" xfId="255" xr:uid="{00000000-0005-0000-0000-0000FE000000}"/>
    <cellStyle name="Credit Total" xfId="256" xr:uid="{00000000-0005-0000-0000-0000FF000000}"/>
    <cellStyle name="Credit_investments analysis TBIH (2)" xfId="257" xr:uid="{00000000-0005-0000-0000-000000010000}"/>
    <cellStyle name="Currency %" xfId="258" xr:uid="{00000000-0005-0000-0000-000001010000}"/>
    <cellStyle name="Currency [0] _טאלדן מוטורס" xfId="259" xr:uid="{00000000-0005-0000-0000-000002010000}"/>
    <cellStyle name="Currency 0.0" xfId="260" xr:uid="{00000000-0005-0000-0000-000003010000}"/>
    <cellStyle name="Currency 0.0%" xfId="261" xr:uid="{00000000-0005-0000-0000-000004010000}"/>
    <cellStyle name="Currency 0.00" xfId="262" xr:uid="{00000000-0005-0000-0000-000005010000}"/>
    <cellStyle name="Currency 0.00%" xfId="263" xr:uid="{00000000-0005-0000-0000-000006010000}"/>
    <cellStyle name="Currency 0.000" xfId="264" xr:uid="{00000000-0005-0000-0000-000007010000}"/>
    <cellStyle name="Currency 0.000%" xfId="265" xr:uid="{00000000-0005-0000-0000-000008010000}"/>
    <cellStyle name="Date" xfId="266" xr:uid="{00000000-0005-0000-0000-000009010000}"/>
    <cellStyle name="Debit" xfId="267" xr:uid="{00000000-0005-0000-0000-00000A010000}"/>
    <cellStyle name="Debit subtotal" xfId="268" xr:uid="{00000000-0005-0000-0000-00000B010000}"/>
    <cellStyle name="Debit Total" xfId="269" xr:uid="{00000000-0005-0000-0000-00000C010000}"/>
    <cellStyle name="Debit_investments analysis TBIH (2)" xfId="270" xr:uid="{00000000-0005-0000-0000-00000D010000}"/>
    <cellStyle name="Dziesiętny_GTC_INTERCOMPANY_LOANS" xfId="271" xr:uid="{00000000-0005-0000-0000-00000E010000}"/>
    <cellStyle name="Emphasis 1" xfId="272" xr:uid="{00000000-0005-0000-0000-00000F010000}"/>
    <cellStyle name="Emphasis 2" xfId="273" xr:uid="{00000000-0005-0000-0000-000010010000}"/>
    <cellStyle name="Emphasis 3" xfId="274" xr:uid="{00000000-0005-0000-0000-000011010000}"/>
    <cellStyle name="Entered" xfId="275" xr:uid="{00000000-0005-0000-0000-000012010000}"/>
    <cellStyle name="Euro" xfId="276" xr:uid="{00000000-0005-0000-0000-000013010000}"/>
    <cellStyle name="Exchange" xfId="277" xr:uid="{00000000-0005-0000-0000-000014010000}"/>
    <cellStyle name="Explanatory Text 2" xfId="278" xr:uid="{00000000-0005-0000-0000-000015010000}"/>
    <cellStyle name="Explanatory Text 3" xfId="279" xr:uid="{00000000-0005-0000-0000-000016010000}"/>
    <cellStyle name="Good 2" xfId="280" xr:uid="{00000000-0005-0000-0000-000017010000}"/>
    <cellStyle name="Good 3" xfId="281" xr:uid="{00000000-0005-0000-0000-000018010000}"/>
    <cellStyle name="Grey" xfId="282" xr:uid="{00000000-0005-0000-0000-000019010000}"/>
    <cellStyle name="Header1" xfId="283" xr:uid="{00000000-0005-0000-0000-00001A010000}"/>
    <cellStyle name="Header2" xfId="284" xr:uid="{00000000-0005-0000-0000-00001B010000}"/>
    <cellStyle name="Heading" xfId="285" xr:uid="{00000000-0005-0000-0000-00001C010000}"/>
    <cellStyle name="Heading 1 2" xfId="286" xr:uid="{00000000-0005-0000-0000-00001D010000}"/>
    <cellStyle name="Heading 1 3" xfId="287" xr:uid="{00000000-0005-0000-0000-00001E010000}"/>
    <cellStyle name="Heading 2 2" xfId="288" xr:uid="{00000000-0005-0000-0000-00001F010000}"/>
    <cellStyle name="Heading 2 3" xfId="289" xr:uid="{00000000-0005-0000-0000-000020010000}"/>
    <cellStyle name="Heading 3 2" xfId="290" xr:uid="{00000000-0005-0000-0000-000021010000}"/>
    <cellStyle name="Heading 3 3" xfId="291" xr:uid="{00000000-0005-0000-0000-000022010000}"/>
    <cellStyle name="Heading 4 2" xfId="292" xr:uid="{00000000-0005-0000-0000-000023010000}"/>
    <cellStyle name="Heading 4 3" xfId="293" xr:uid="{00000000-0005-0000-0000-000024010000}"/>
    <cellStyle name="Heading No Underline" xfId="294" xr:uid="{00000000-0005-0000-0000-000025010000}"/>
    <cellStyle name="Heading With Underline" xfId="295" xr:uid="{00000000-0005-0000-0000-000026010000}"/>
    <cellStyle name="Hypertextov? odkaz" xfId="296" xr:uid="{00000000-0005-0000-0000-000027010000}"/>
    <cellStyle name="Inflation" xfId="297" xr:uid="{00000000-0005-0000-0000-000028010000}"/>
    <cellStyle name="Input [yellow]" xfId="298" xr:uid="{00000000-0005-0000-0000-000029010000}"/>
    <cellStyle name="Input 2" xfId="299" xr:uid="{00000000-0005-0000-0000-00002A010000}"/>
    <cellStyle name="Input 3" xfId="300" xr:uid="{00000000-0005-0000-0000-00002B010000}"/>
    <cellStyle name="Input Cells" xfId="301" xr:uid="{00000000-0005-0000-0000-00002C010000}"/>
    <cellStyle name="Interest" xfId="302" xr:uid="{00000000-0005-0000-0000-00002D010000}"/>
    <cellStyle name="Linked Cell 2" xfId="303" xr:uid="{00000000-0005-0000-0000-00002E010000}"/>
    <cellStyle name="Linked Cell 3" xfId="304" xr:uid="{00000000-0005-0000-0000-00002F010000}"/>
    <cellStyle name="Linked Cells" xfId="305" xr:uid="{00000000-0005-0000-0000-000030010000}"/>
    <cellStyle name="Maturity" xfId="306" xr:uid="{00000000-0005-0000-0000-000031010000}"/>
    <cellStyle name="Metric tons" xfId="307" xr:uid="{00000000-0005-0000-0000-000032010000}"/>
    <cellStyle name="Milliers [0]_!!!GO" xfId="308" xr:uid="{00000000-0005-0000-0000-000033010000}"/>
    <cellStyle name="Milliers_!!!GO" xfId="309" xr:uid="{00000000-0005-0000-0000-000034010000}"/>
    <cellStyle name="Mon?taire [0]_!!!GO" xfId="310" xr:uid="{00000000-0005-0000-0000-000035010000}"/>
    <cellStyle name="Mon?taire_!!!GO" xfId="311" xr:uid="{00000000-0005-0000-0000-000036010000}"/>
    <cellStyle name="Neutral 2" xfId="312" xr:uid="{00000000-0005-0000-0000-000037010000}"/>
    <cellStyle name="Neutral 3" xfId="313" xr:uid="{00000000-0005-0000-0000-000038010000}"/>
    <cellStyle name="norm?ln?_List1" xfId="314" xr:uid="{00000000-0005-0000-0000-000039010000}"/>
    <cellStyle name="norm?lne_Badget 2000(A)" xfId="315" xr:uid="{00000000-0005-0000-0000-00003A010000}"/>
    <cellStyle name="Normal" xfId="0" builtinId="0"/>
    <cellStyle name="Normal - Style1" xfId="316" xr:uid="{00000000-0005-0000-0000-00003C010000}"/>
    <cellStyle name="Normal 10" xfId="317" xr:uid="{00000000-0005-0000-0000-00003D010000}"/>
    <cellStyle name="Normal 10 2" xfId="318" xr:uid="{00000000-0005-0000-0000-00003E010000}"/>
    <cellStyle name="Normal 11" xfId="319" xr:uid="{00000000-0005-0000-0000-00003F010000}"/>
    <cellStyle name="Normal 12" xfId="320" xr:uid="{00000000-0005-0000-0000-000040010000}"/>
    <cellStyle name="Normal 12 2" xfId="321" xr:uid="{00000000-0005-0000-0000-000041010000}"/>
    <cellStyle name="Normal 12 2 2" xfId="322" xr:uid="{00000000-0005-0000-0000-000042010000}"/>
    <cellStyle name="Normal 12 2 3" xfId="323" xr:uid="{00000000-0005-0000-0000-000043010000}"/>
    <cellStyle name="Normal 12 3" xfId="324" xr:uid="{00000000-0005-0000-0000-000044010000}"/>
    <cellStyle name="Normal 12 3 2" xfId="325" xr:uid="{00000000-0005-0000-0000-000045010000}"/>
    <cellStyle name="Normal 12 3 3" xfId="326" xr:uid="{00000000-0005-0000-0000-000046010000}"/>
    <cellStyle name="Normal 12 4" xfId="327" xr:uid="{00000000-0005-0000-0000-000047010000}"/>
    <cellStyle name="Normal 12 4 2" xfId="328" xr:uid="{00000000-0005-0000-0000-000048010000}"/>
    <cellStyle name="Normal 12 4 3" xfId="329" xr:uid="{00000000-0005-0000-0000-000049010000}"/>
    <cellStyle name="Normal 12 5" xfId="330" xr:uid="{00000000-0005-0000-0000-00004A010000}"/>
    <cellStyle name="Normal 12 5 2" xfId="331" xr:uid="{00000000-0005-0000-0000-00004B010000}"/>
    <cellStyle name="Normal 12 5 3" xfId="332" xr:uid="{00000000-0005-0000-0000-00004C010000}"/>
    <cellStyle name="Normal 12 6" xfId="333" xr:uid="{00000000-0005-0000-0000-00004D010000}"/>
    <cellStyle name="Normal 12 6 2" xfId="334" xr:uid="{00000000-0005-0000-0000-00004E010000}"/>
    <cellStyle name="Normal 12 6 3" xfId="335" xr:uid="{00000000-0005-0000-0000-00004F010000}"/>
    <cellStyle name="Normal 12 7" xfId="336" xr:uid="{00000000-0005-0000-0000-000050010000}"/>
    <cellStyle name="Normal 12 8" xfId="337" xr:uid="{00000000-0005-0000-0000-000051010000}"/>
    <cellStyle name="Normal 12 9" xfId="338" xr:uid="{00000000-0005-0000-0000-000052010000}"/>
    <cellStyle name="Normal 13" xfId="339" xr:uid="{00000000-0005-0000-0000-000053010000}"/>
    <cellStyle name="Normal 13 2" xfId="340" xr:uid="{00000000-0005-0000-0000-000054010000}"/>
    <cellStyle name="Normal 13 2 2" xfId="341" xr:uid="{00000000-0005-0000-0000-000055010000}"/>
    <cellStyle name="Normal 13 2 3" xfId="342" xr:uid="{00000000-0005-0000-0000-000056010000}"/>
    <cellStyle name="Normal 13 3" xfId="343" xr:uid="{00000000-0005-0000-0000-000057010000}"/>
    <cellStyle name="Normal 13 3 2" xfId="344" xr:uid="{00000000-0005-0000-0000-000058010000}"/>
    <cellStyle name="Normal 13 3 3" xfId="345" xr:uid="{00000000-0005-0000-0000-000059010000}"/>
    <cellStyle name="Normal 13 4" xfId="346" xr:uid="{00000000-0005-0000-0000-00005A010000}"/>
    <cellStyle name="Normal 13 4 2" xfId="347" xr:uid="{00000000-0005-0000-0000-00005B010000}"/>
    <cellStyle name="Normal 13 4 3" xfId="348" xr:uid="{00000000-0005-0000-0000-00005C010000}"/>
    <cellStyle name="Normal 13 5" xfId="349" xr:uid="{00000000-0005-0000-0000-00005D010000}"/>
    <cellStyle name="Normal 13 5 2" xfId="350" xr:uid="{00000000-0005-0000-0000-00005E010000}"/>
    <cellStyle name="Normal 13 5 3" xfId="351" xr:uid="{00000000-0005-0000-0000-00005F010000}"/>
    <cellStyle name="Normal 13 6" xfId="352" xr:uid="{00000000-0005-0000-0000-000060010000}"/>
    <cellStyle name="Normal 13 6 2" xfId="353" xr:uid="{00000000-0005-0000-0000-000061010000}"/>
    <cellStyle name="Normal 13 6 3" xfId="354" xr:uid="{00000000-0005-0000-0000-000062010000}"/>
    <cellStyle name="Normal 13 7" xfId="355" xr:uid="{00000000-0005-0000-0000-000063010000}"/>
    <cellStyle name="Normal 13 8" xfId="356" xr:uid="{00000000-0005-0000-0000-000064010000}"/>
    <cellStyle name="Normal 13 9" xfId="357" xr:uid="{00000000-0005-0000-0000-000065010000}"/>
    <cellStyle name="Normal 14" xfId="358" xr:uid="{00000000-0005-0000-0000-000066010000}"/>
    <cellStyle name="Normal 14 2" xfId="359" xr:uid="{00000000-0005-0000-0000-000067010000}"/>
    <cellStyle name="Normal 14 3" xfId="360" xr:uid="{00000000-0005-0000-0000-000068010000}"/>
    <cellStyle name="Normal 14 4" xfId="361" xr:uid="{00000000-0005-0000-0000-000069010000}"/>
    <cellStyle name="Normal 15" xfId="362" xr:uid="{00000000-0005-0000-0000-00006A010000}"/>
    <cellStyle name="Normal 15 2" xfId="363" xr:uid="{00000000-0005-0000-0000-00006B010000}"/>
    <cellStyle name="Normal 15 2 2" xfId="364" xr:uid="{00000000-0005-0000-0000-00006C010000}"/>
    <cellStyle name="Normal 15 2 3" xfId="365" xr:uid="{00000000-0005-0000-0000-00006D010000}"/>
    <cellStyle name="Normal 15 3" xfId="366" xr:uid="{00000000-0005-0000-0000-00006E010000}"/>
    <cellStyle name="Normal 15 3 2" xfId="367" xr:uid="{00000000-0005-0000-0000-00006F010000}"/>
    <cellStyle name="Normal 15 3 3" xfId="368" xr:uid="{00000000-0005-0000-0000-000070010000}"/>
    <cellStyle name="Normal 15 4" xfId="369" xr:uid="{00000000-0005-0000-0000-000071010000}"/>
    <cellStyle name="Normal 15 4 2" xfId="370" xr:uid="{00000000-0005-0000-0000-000072010000}"/>
    <cellStyle name="Normal 15 4 3" xfId="371" xr:uid="{00000000-0005-0000-0000-000073010000}"/>
    <cellStyle name="Normal 15 5" xfId="372" xr:uid="{00000000-0005-0000-0000-000074010000}"/>
    <cellStyle name="Normal 15 5 2" xfId="373" xr:uid="{00000000-0005-0000-0000-000075010000}"/>
    <cellStyle name="Normal 15 5 3" xfId="374" xr:uid="{00000000-0005-0000-0000-000076010000}"/>
    <cellStyle name="Normal 15 6" xfId="375" xr:uid="{00000000-0005-0000-0000-000077010000}"/>
    <cellStyle name="Normal 15 6 2" xfId="376" xr:uid="{00000000-0005-0000-0000-000078010000}"/>
    <cellStyle name="Normal 15 6 3" xfId="377" xr:uid="{00000000-0005-0000-0000-000079010000}"/>
    <cellStyle name="Normal 15 7" xfId="378" xr:uid="{00000000-0005-0000-0000-00007A010000}"/>
    <cellStyle name="Normal 15 8" xfId="379" xr:uid="{00000000-0005-0000-0000-00007B010000}"/>
    <cellStyle name="Normal 16" xfId="380" xr:uid="{00000000-0005-0000-0000-00007C010000}"/>
    <cellStyle name="Normal 17" xfId="381" xr:uid="{00000000-0005-0000-0000-00007D010000}"/>
    <cellStyle name="Normal 17 2" xfId="382" xr:uid="{00000000-0005-0000-0000-00007E010000}"/>
    <cellStyle name="Normal 17 3" xfId="383" xr:uid="{00000000-0005-0000-0000-00007F010000}"/>
    <cellStyle name="Normal 18 2" xfId="384" xr:uid="{00000000-0005-0000-0000-000080010000}"/>
    <cellStyle name="Normal 18 3" xfId="385" xr:uid="{00000000-0005-0000-0000-000081010000}"/>
    <cellStyle name="Normal 2" xfId="386" xr:uid="{00000000-0005-0000-0000-000082010000}"/>
    <cellStyle name="Normal 2 10" xfId="387" xr:uid="{00000000-0005-0000-0000-000083010000}"/>
    <cellStyle name="Normal 2 11" xfId="388" xr:uid="{00000000-0005-0000-0000-000084010000}"/>
    <cellStyle name="Normal 2 2" xfId="389" xr:uid="{00000000-0005-0000-0000-000085010000}"/>
    <cellStyle name="Normal 2 2 10" xfId="390" xr:uid="{00000000-0005-0000-0000-000086010000}"/>
    <cellStyle name="Normal 2 2 11" xfId="391" xr:uid="{00000000-0005-0000-0000-000087010000}"/>
    <cellStyle name="Normal 2 2 12" xfId="392" xr:uid="{00000000-0005-0000-0000-000088010000}"/>
    <cellStyle name="Normal 2 2 2" xfId="393" xr:uid="{00000000-0005-0000-0000-000089010000}"/>
    <cellStyle name="Normal 2 2 2 10" xfId="394" xr:uid="{00000000-0005-0000-0000-00008A010000}"/>
    <cellStyle name="Normal 2 2 2 11" xfId="395" xr:uid="{00000000-0005-0000-0000-00008B010000}"/>
    <cellStyle name="Normal 2 2 2 2" xfId="396" xr:uid="{00000000-0005-0000-0000-00008C010000}"/>
    <cellStyle name="Normal 2 2 2 2 2" xfId="397" xr:uid="{00000000-0005-0000-0000-00008D010000}"/>
    <cellStyle name="Normal 2 2 2 2 2 2" xfId="398" xr:uid="{00000000-0005-0000-0000-00008E010000}"/>
    <cellStyle name="Normal 2 2 2 2 2 2 2" xfId="399" xr:uid="{00000000-0005-0000-0000-00008F010000}"/>
    <cellStyle name="Normal 2 2 2 2 2 2 2 2" xfId="400" xr:uid="{00000000-0005-0000-0000-000090010000}"/>
    <cellStyle name="Normal 2 2 2 2 2 2 2 2 2" xfId="401" xr:uid="{00000000-0005-0000-0000-000091010000}"/>
    <cellStyle name="Normal 2 2 2 2 2 2 2 2 2 2" xfId="402" xr:uid="{00000000-0005-0000-0000-000092010000}"/>
    <cellStyle name="Normal 2 2 2 2 2 2 2 2 2 2 2" xfId="403" xr:uid="{00000000-0005-0000-0000-000093010000}"/>
    <cellStyle name="Normal 2 2 2 2 2 2 2 2 2 2 3" xfId="404" xr:uid="{00000000-0005-0000-0000-000094010000}"/>
    <cellStyle name="Normal 2 2 2 2 2 2 2 2 2 3" xfId="405" xr:uid="{00000000-0005-0000-0000-000095010000}"/>
    <cellStyle name="Normal 2 2 2 2 2 2 2 2 2 4" xfId="406" xr:uid="{00000000-0005-0000-0000-000096010000}"/>
    <cellStyle name="Normal 2 2 2 2 2 2 2 2 3" xfId="407" xr:uid="{00000000-0005-0000-0000-000097010000}"/>
    <cellStyle name="Normal 2 2 2 2 2 2 2 2 4" xfId="408" xr:uid="{00000000-0005-0000-0000-000098010000}"/>
    <cellStyle name="Normal 2 2 2 2 2 2 2 3" xfId="409" xr:uid="{00000000-0005-0000-0000-000099010000}"/>
    <cellStyle name="Normal 2 2 2 2 2 2 2 4" xfId="410" xr:uid="{00000000-0005-0000-0000-00009A010000}"/>
    <cellStyle name="Normal 2 2 2 2 2 2 2 5" xfId="411" xr:uid="{00000000-0005-0000-0000-00009B010000}"/>
    <cellStyle name="Normal 2 2 2 2 2 2 3" xfId="412" xr:uid="{00000000-0005-0000-0000-00009C010000}"/>
    <cellStyle name="Normal 2 2 2 2 2 2 4" xfId="413" xr:uid="{00000000-0005-0000-0000-00009D010000}"/>
    <cellStyle name="Normal 2 2 2 2 2 2 5" xfId="414" xr:uid="{00000000-0005-0000-0000-00009E010000}"/>
    <cellStyle name="Normal 2 2 2 2 2 2 6" xfId="415" xr:uid="{00000000-0005-0000-0000-00009F010000}"/>
    <cellStyle name="Normal 2 2 2 2 2 3" xfId="416" xr:uid="{00000000-0005-0000-0000-0000A0010000}"/>
    <cellStyle name="Normal 2 2 2 2 2 3 2" xfId="417" xr:uid="{00000000-0005-0000-0000-0000A1010000}"/>
    <cellStyle name="Normal 2 2 2 2 2 4" xfId="418" xr:uid="{00000000-0005-0000-0000-0000A2010000}"/>
    <cellStyle name="Normal 2 2 2 2 2 5" xfId="419" xr:uid="{00000000-0005-0000-0000-0000A3010000}"/>
    <cellStyle name="Normal 2 2 2 2 2 6" xfId="420" xr:uid="{00000000-0005-0000-0000-0000A4010000}"/>
    <cellStyle name="Normal 2 2 2 2 3" xfId="421" xr:uid="{00000000-0005-0000-0000-0000A5010000}"/>
    <cellStyle name="Normal 2 2 2 2 4" xfId="422" xr:uid="{00000000-0005-0000-0000-0000A6010000}"/>
    <cellStyle name="Normal 2 2 2 2 5" xfId="423" xr:uid="{00000000-0005-0000-0000-0000A7010000}"/>
    <cellStyle name="Normal 2 2 2 2 5 2" xfId="424" xr:uid="{00000000-0005-0000-0000-0000A8010000}"/>
    <cellStyle name="Normal 2 2 2 2 6" xfId="425" xr:uid="{00000000-0005-0000-0000-0000A9010000}"/>
    <cellStyle name="Normal 2 2 2 2 7" xfId="426" xr:uid="{00000000-0005-0000-0000-0000AA010000}"/>
    <cellStyle name="Normal 2 2 2 2 8" xfId="427" xr:uid="{00000000-0005-0000-0000-0000AB010000}"/>
    <cellStyle name="Normal 2 2 2 2 9" xfId="428" xr:uid="{00000000-0005-0000-0000-0000AC010000}"/>
    <cellStyle name="Normal 2 2 2 3" xfId="429" xr:uid="{00000000-0005-0000-0000-0000AD010000}"/>
    <cellStyle name="Normal 2 2 2 4" xfId="430" xr:uid="{00000000-0005-0000-0000-0000AE010000}"/>
    <cellStyle name="Normal 2 2 2 5" xfId="431" xr:uid="{00000000-0005-0000-0000-0000AF010000}"/>
    <cellStyle name="Normal 2 2 2 5 2" xfId="432" xr:uid="{00000000-0005-0000-0000-0000B0010000}"/>
    <cellStyle name="Normal 2 2 2 5 2 2" xfId="433" xr:uid="{00000000-0005-0000-0000-0000B1010000}"/>
    <cellStyle name="Normal 2 2 2 5 2 2 2" xfId="434" xr:uid="{00000000-0005-0000-0000-0000B2010000}"/>
    <cellStyle name="Normal 2 2 2 5 2 3" xfId="435" xr:uid="{00000000-0005-0000-0000-0000B3010000}"/>
    <cellStyle name="Normal 2 2 2 5 3" xfId="436" xr:uid="{00000000-0005-0000-0000-0000B4010000}"/>
    <cellStyle name="Normal 2 2 2 5 3 2" xfId="437" xr:uid="{00000000-0005-0000-0000-0000B5010000}"/>
    <cellStyle name="Normal 2 2 2 6" xfId="438" xr:uid="{00000000-0005-0000-0000-0000B6010000}"/>
    <cellStyle name="Normal 2 2 2 7" xfId="439" xr:uid="{00000000-0005-0000-0000-0000B7010000}"/>
    <cellStyle name="Normal 2 2 2 7 2" xfId="440" xr:uid="{00000000-0005-0000-0000-0000B8010000}"/>
    <cellStyle name="Normal 2 2 2 8" xfId="441" xr:uid="{00000000-0005-0000-0000-0000B9010000}"/>
    <cellStyle name="Normal 2 2 2 9" xfId="442" xr:uid="{00000000-0005-0000-0000-0000BA010000}"/>
    <cellStyle name="Normal 2 2 3" xfId="443" xr:uid="{00000000-0005-0000-0000-0000BB010000}"/>
    <cellStyle name="Normal 2 2 3 2" xfId="444" xr:uid="{00000000-0005-0000-0000-0000BC010000}"/>
    <cellStyle name="Normal 2 2 3 2 2" xfId="445" xr:uid="{00000000-0005-0000-0000-0000BD010000}"/>
    <cellStyle name="Normal 2 2 3 2 2 2" xfId="446" xr:uid="{00000000-0005-0000-0000-0000BE010000}"/>
    <cellStyle name="Normal 2 2 3 2 2 2 2" xfId="447" xr:uid="{00000000-0005-0000-0000-0000BF010000}"/>
    <cellStyle name="Normal 2 2 3 2 2 3" xfId="448" xr:uid="{00000000-0005-0000-0000-0000C0010000}"/>
    <cellStyle name="Normal 2 2 3 2 3" xfId="449" xr:uid="{00000000-0005-0000-0000-0000C1010000}"/>
    <cellStyle name="Normal 2 2 3 2 3 2" xfId="450" xr:uid="{00000000-0005-0000-0000-0000C2010000}"/>
    <cellStyle name="Normal 2 2 3 3" xfId="451" xr:uid="{00000000-0005-0000-0000-0000C3010000}"/>
    <cellStyle name="Normal 2 2 3 4" xfId="452" xr:uid="{00000000-0005-0000-0000-0000C4010000}"/>
    <cellStyle name="Normal 2 2 3 5" xfId="453" xr:uid="{00000000-0005-0000-0000-0000C5010000}"/>
    <cellStyle name="Normal 2 2 3 5 2" xfId="454" xr:uid="{00000000-0005-0000-0000-0000C6010000}"/>
    <cellStyle name="Normal 2 2 3 6" xfId="455" xr:uid="{00000000-0005-0000-0000-0000C7010000}"/>
    <cellStyle name="Normal 2 2 4" xfId="456" xr:uid="{00000000-0005-0000-0000-0000C8010000}"/>
    <cellStyle name="Normal 2 2 5" xfId="457" xr:uid="{00000000-0005-0000-0000-0000C9010000}"/>
    <cellStyle name="Normal 2 2 5 2" xfId="458" xr:uid="{00000000-0005-0000-0000-0000CA010000}"/>
    <cellStyle name="Normal 2 2 5 2 2" xfId="459" xr:uid="{00000000-0005-0000-0000-0000CB010000}"/>
    <cellStyle name="Normal 2 2 5 2 2 2" xfId="460" xr:uid="{00000000-0005-0000-0000-0000CC010000}"/>
    <cellStyle name="Normal 2 2 5 2 3" xfId="461" xr:uid="{00000000-0005-0000-0000-0000CD010000}"/>
    <cellStyle name="Normal 2 2 5 3" xfId="462" xr:uid="{00000000-0005-0000-0000-0000CE010000}"/>
    <cellStyle name="Normal 2 2 5 3 2" xfId="463" xr:uid="{00000000-0005-0000-0000-0000CF010000}"/>
    <cellStyle name="Normal 2 2 6" xfId="464" xr:uid="{00000000-0005-0000-0000-0000D0010000}"/>
    <cellStyle name="Normal 2 2 7" xfId="465" xr:uid="{00000000-0005-0000-0000-0000D1010000}"/>
    <cellStyle name="Normal 2 2 7 2" xfId="466" xr:uid="{00000000-0005-0000-0000-0000D2010000}"/>
    <cellStyle name="Normal 2 2 8" xfId="467" xr:uid="{00000000-0005-0000-0000-0000D3010000}"/>
    <cellStyle name="Normal 2 2 9" xfId="468" xr:uid="{00000000-0005-0000-0000-0000D4010000}"/>
    <cellStyle name="Normal 2 3" xfId="469" xr:uid="{00000000-0005-0000-0000-0000D5010000}"/>
    <cellStyle name="Normal 2 3 2" xfId="470" xr:uid="{00000000-0005-0000-0000-0000D6010000}"/>
    <cellStyle name="Normal 2 3 2 2" xfId="471" xr:uid="{00000000-0005-0000-0000-0000D7010000}"/>
    <cellStyle name="Normal 2 3 2 2 2" xfId="472" xr:uid="{00000000-0005-0000-0000-0000D8010000}"/>
    <cellStyle name="Normal 2 3 2 2 2 2" xfId="473" xr:uid="{00000000-0005-0000-0000-0000D9010000}"/>
    <cellStyle name="Normal 2 3 2 2 3" xfId="474" xr:uid="{00000000-0005-0000-0000-0000DA010000}"/>
    <cellStyle name="Normal 2 3 2 3" xfId="475" xr:uid="{00000000-0005-0000-0000-0000DB010000}"/>
    <cellStyle name="Normal 2 3 2 3 2" xfId="476" xr:uid="{00000000-0005-0000-0000-0000DC010000}"/>
    <cellStyle name="Normal 2 3 3" xfId="477" xr:uid="{00000000-0005-0000-0000-0000DD010000}"/>
    <cellStyle name="Normal 2 3 4" xfId="478" xr:uid="{00000000-0005-0000-0000-0000DE010000}"/>
    <cellStyle name="Normal 2 3 5" xfId="479" xr:uid="{00000000-0005-0000-0000-0000DF010000}"/>
    <cellStyle name="Normal 2 3 5 2" xfId="480" xr:uid="{00000000-0005-0000-0000-0000E0010000}"/>
    <cellStyle name="Normal 2 3 6" xfId="481" xr:uid="{00000000-0005-0000-0000-0000E1010000}"/>
    <cellStyle name="Normal 2 4" xfId="482" xr:uid="{00000000-0005-0000-0000-0000E2010000}"/>
    <cellStyle name="Normal 2 5" xfId="483" xr:uid="{00000000-0005-0000-0000-0000E3010000}"/>
    <cellStyle name="Normal 2 6" xfId="484" xr:uid="{00000000-0005-0000-0000-0000E4010000}"/>
    <cellStyle name="Normal 2 6 2" xfId="485" xr:uid="{00000000-0005-0000-0000-0000E5010000}"/>
    <cellStyle name="Normal 2 6 2 2" xfId="486" xr:uid="{00000000-0005-0000-0000-0000E6010000}"/>
    <cellStyle name="Normal 2 6 2 2 2" xfId="487" xr:uid="{00000000-0005-0000-0000-0000E7010000}"/>
    <cellStyle name="Normal 2 6 2 3" xfId="488" xr:uid="{00000000-0005-0000-0000-0000E8010000}"/>
    <cellStyle name="Normal 2 6 3" xfId="489" xr:uid="{00000000-0005-0000-0000-0000E9010000}"/>
    <cellStyle name="Normal 2 6 3 2" xfId="490" xr:uid="{00000000-0005-0000-0000-0000EA010000}"/>
    <cellStyle name="Normal 2 7" xfId="491" xr:uid="{00000000-0005-0000-0000-0000EB010000}"/>
    <cellStyle name="Normal 2 8" xfId="492" xr:uid="{00000000-0005-0000-0000-0000EC010000}"/>
    <cellStyle name="Normal 2 8 2" xfId="493" xr:uid="{00000000-0005-0000-0000-0000ED010000}"/>
    <cellStyle name="Normal 2 9" xfId="494" xr:uid="{00000000-0005-0000-0000-0000EE010000}"/>
    <cellStyle name="Normal 2_kvartaluri statistikuri angarishi (dazgveva) 30_03_09 -IQ 2009" xfId="495" xr:uid="{00000000-0005-0000-0000-0000EF010000}"/>
    <cellStyle name="Normal 20 2" xfId="496" xr:uid="{00000000-0005-0000-0000-0000F0010000}"/>
    <cellStyle name="Normal 3" xfId="497" xr:uid="{00000000-0005-0000-0000-0000F1010000}"/>
    <cellStyle name="Normal 3 2" xfId="498" xr:uid="{00000000-0005-0000-0000-0000F2010000}"/>
    <cellStyle name="Normal 3 3" xfId="499" xr:uid="{00000000-0005-0000-0000-0000F3010000}"/>
    <cellStyle name="Normal 3 4" xfId="500" xr:uid="{00000000-0005-0000-0000-0000F4010000}"/>
    <cellStyle name="Normal 3 5" xfId="501" xr:uid="{00000000-0005-0000-0000-0000F5010000}"/>
    <cellStyle name="Normal 3 6" xfId="502" xr:uid="{00000000-0005-0000-0000-0000F6010000}"/>
    <cellStyle name="Normal 3 7" xfId="503" xr:uid="{00000000-0005-0000-0000-0000F7010000}"/>
    <cellStyle name="Normal 3 8" xfId="504" xr:uid="{00000000-0005-0000-0000-0000F8010000}"/>
    <cellStyle name="Normal 3 9" xfId="505" xr:uid="{00000000-0005-0000-0000-0000F9010000}"/>
    <cellStyle name="Normal 33" xfId="506" xr:uid="{00000000-0005-0000-0000-0000FA010000}"/>
    <cellStyle name="Normal 33 2" xfId="507" xr:uid="{00000000-0005-0000-0000-0000FB010000}"/>
    <cellStyle name="Normal 33 2 2" xfId="508" xr:uid="{00000000-0005-0000-0000-0000FC010000}"/>
    <cellStyle name="Normal 33 2 3" xfId="509" xr:uid="{00000000-0005-0000-0000-0000FD010000}"/>
    <cellStyle name="Normal 33 3" xfId="510" xr:uid="{00000000-0005-0000-0000-0000FE010000}"/>
    <cellStyle name="Normal 33 3 2" xfId="511" xr:uid="{00000000-0005-0000-0000-0000FF010000}"/>
    <cellStyle name="Normal 33 3 3" xfId="512" xr:uid="{00000000-0005-0000-0000-000000020000}"/>
    <cellStyle name="Normal 33 4" xfId="513" xr:uid="{00000000-0005-0000-0000-000001020000}"/>
    <cellStyle name="Normal 33 4 2" xfId="514" xr:uid="{00000000-0005-0000-0000-000002020000}"/>
    <cellStyle name="Normal 33 4 3" xfId="515" xr:uid="{00000000-0005-0000-0000-000003020000}"/>
    <cellStyle name="Normal 33 5" xfId="516" xr:uid="{00000000-0005-0000-0000-000004020000}"/>
    <cellStyle name="Normal 33 5 2" xfId="517" xr:uid="{00000000-0005-0000-0000-000005020000}"/>
    <cellStyle name="Normal 33 5 3" xfId="518" xr:uid="{00000000-0005-0000-0000-000006020000}"/>
    <cellStyle name="Normal 33 6" xfId="519" xr:uid="{00000000-0005-0000-0000-000007020000}"/>
    <cellStyle name="Normal 33 6 2" xfId="520" xr:uid="{00000000-0005-0000-0000-000008020000}"/>
    <cellStyle name="Normal 33 6 3" xfId="521" xr:uid="{00000000-0005-0000-0000-000009020000}"/>
    <cellStyle name="Normal 33 7" xfId="522" xr:uid="{00000000-0005-0000-0000-00000A020000}"/>
    <cellStyle name="Normal 33 8" xfId="523" xr:uid="{00000000-0005-0000-0000-00000B020000}"/>
    <cellStyle name="Normal 34" xfId="524" xr:uid="{00000000-0005-0000-0000-00000C020000}"/>
    <cellStyle name="Normal 34 2" xfId="525" xr:uid="{00000000-0005-0000-0000-00000D020000}"/>
    <cellStyle name="Normal 34 2 2" xfId="526" xr:uid="{00000000-0005-0000-0000-00000E020000}"/>
    <cellStyle name="Normal 34 2 3" xfId="527" xr:uid="{00000000-0005-0000-0000-00000F020000}"/>
    <cellStyle name="Normal 34 3" xfId="528" xr:uid="{00000000-0005-0000-0000-000010020000}"/>
    <cellStyle name="Normal 34 3 2" xfId="529" xr:uid="{00000000-0005-0000-0000-000011020000}"/>
    <cellStyle name="Normal 34 3 3" xfId="530" xr:uid="{00000000-0005-0000-0000-000012020000}"/>
    <cellStyle name="Normal 34 4" xfId="531" xr:uid="{00000000-0005-0000-0000-000013020000}"/>
    <cellStyle name="Normal 34 4 2" xfId="532" xr:uid="{00000000-0005-0000-0000-000014020000}"/>
    <cellStyle name="Normal 34 4 3" xfId="533" xr:uid="{00000000-0005-0000-0000-000015020000}"/>
    <cellStyle name="Normal 34 5" xfId="534" xr:uid="{00000000-0005-0000-0000-000016020000}"/>
    <cellStyle name="Normal 34 5 2" xfId="535" xr:uid="{00000000-0005-0000-0000-000017020000}"/>
    <cellStyle name="Normal 34 5 3" xfId="536" xr:uid="{00000000-0005-0000-0000-000018020000}"/>
    <cellStyle name="Normal 34 6" xfId="537" xr:uid="{00000000-0005-0000-0000-000019020000}"/>
    <cellStyle name="Normal 34 6 2" xfId="538" xr:uid="{00000000-0005-0000-0000-00001A020000}"/>
    <cellStyle name="Normal 34 6 3" xfId="539" xr:uid="{00000000-0005-0000-0000-00001B020000}"/>
    <cellStyle name="Normal 34 7" xfId="540" xr:uid="{00000000-0005-0000-0000-00001C020000}"/>
    <cellStyle name="Normal 34 8" xfId="541" xr:uid="{00000000-0005-0000-0000-00001D020000}"/>
    <cellStyle name="Normal 35" xfId="542" xr:uid="{00000000-0005-0000-0000-00001E020000}"/>
    <cellStyle name="Normal 35 2" xfId="543" xr:uid="{00000000-0005-0000-0000-00001F020000}"/>
    <cellStyle name="Normal 35 2 2" xfId="544" xr:uid="{00000000-0005-0000-0000-000020020000}"/>
    <cellStyle name="Normal 35 2 3" xfId="545" xr:uid="{00000000-0005-0000-0000-000021020000}"/>
    <cellStyle name="Normal 35 3" xfId="546" xr:uid="{00000000-0005-0000-0000-000022020000}"/>
    <cellStyle name="Normal 35 3 2" xfId="547" xr:uid="{00000000-0005-0000-0000-000023020000}"/>
    <cellStyle name="Normal 35 3 3" xfId="548" xr:uid="{00000000-0005-0000-0000-000024020000}"/>
    <cellStyle name="Normal 35 4" xfId="549" xr:uid="{00000000-0005-0000-0000-000025020000}"/>
    <cellStyle name="Normal 35 4 2" xfId="550" xr:uid="{00000000-0005-0000-0000-000026020000}"/>
    <cellStyle name="Normal 35 4 3" xfId="551" xr:uid="{00000000-0005-0000-0000-000027020000}"/>
    <cellStyle name="Normal 35 5" xfId="552" xr:uid="{00000000-0005-0000-0000-000028020000}"/>
    <cellStyle name="Normal 35 5 2" xfId="553" xr:uid="{00000000-0005-0000-0000-000029020000}"/>
    <cellStyle name="Normal 35 5 3" xfId="554" xr:uid="{00000000-0005-0000-0000-00002A020000}"/>
    <cellStyle name="Normal 35 6" xfId="555" xr:uid="{00000000-0005-0000-0000-00002B020000}"/>
    <cellStyle name="Normal 35 6 2" xfId="556" xr:uid="{00000000-0005-0000-0000-00002C020000}"/>
    <cellStyle name="Normal 35 6 3" xfId="557" xr:uid="{00000000-0005-0000-0000-00002D020000}"/>
    <cellStyle name="Normal 35 7" xfId="558" xr:uid="{00000000-0005-0000-0000-00002E020000}"/>
    <cellStyle name="Normal 35 8" xfId="559" xr:uid="{00000000-0005-0000-0000-00002F020000}"/>
    <cellStyle name="Normal 4" xfId="560" xr:uid="{00000000-0005-0000-0000-000030020000}"/>
    <cellStyle name="Normal 4 2" xfId="561" xr:uid="{00000000-0005-0000-0000-000031020000}"/>
    <cellStyle name="Normal 5" xfId="562" xr:uid="{00000000-0005-0000-0000-000032020000}"/>
    <cellStyle name="Normal 5 2" xfId="563" xr:uid="{00000000-0005-0000-0000-000033020000}"/>
    <cellStyle name="Normal 6" xfId="564" xr:uid="{00000000-0005-0000-0000-000034020000}"/>
    <cellStyle name="Normal 6 2" xfId="565" xr:uid="{00000000-0005-0000-0000-000035020000}"/>
    <cellStyle name="Normal 7" xfId="566" xr:uid="{00000000-0005-0000-0000-000036020000}"/>
    <cellStyle name="Normal 7 2" xfId="567" xr:uid="{00000000-0005-0000-0000-000037020000}"/>
    <cellStyle name="Normal 8" xfId="568" xr:uid="{00000000-0005-0000-0000-000038020000}"/>
    <cellStyle name="Normal 8 2" xfId="569" xr:uid="{00000000-0005-0000-0000-000039020000}"/>
    <cellStyle name="Normal 8 3" xfId="570" xr:uid="{00000000-0005-0000-0000-00003A020000}"/>
    <cellStyle name="Normal 9" xfId="571" xr:uid="{00000000-0005-0000-0000-00003B020000}"/>
    <cellStyle name="Normal 9 2" xfId="572" xr:uid="{00000000-0005-0000-0000-00003C020000}"/>
    <cellStyle name="Normal 9 3" xfId="573" xr:uid="{00000000-0005-0000-0000-00003D020000}"/>
    <cellStyle name="Normal 9 4" xfId="574" xr:uid="{00000000-0005-0000-0000-00003E020000}"/>
    <cellStyle name="Normal_BCI Restatement &amp; FS-10.04 (GEL)" xfId="575" xr:uid="{00000000-0005-0000-0000-00003F020000}"/>
    <cellStyle name="normální_List1" xfId="576" xr:uid="{00000000-0005-0000-0000-000040020000}"/>
    <cellStyle name="Normalny_GTC_INTERCOMPANY_LOANS" xfId="577" xr:uid="{00000000-0005-0000-0000-000041020000}"/>
    <cellStyle name="Note 2" xfId="578" xr:uid="{00000000-0005-0000-0000-000042020000}"/>
    <cellStyle name="Note 3" xfId="579" xr:uid="{00000000-0005-0000-0000-000043020000}"/>
    <cellStyle name="Number Bold" xfId="580" xr:uid="{00000000-0005-0000-0000-000044020000}"/>
    <cellStyle name="Number Normal" xfId="581" xr:uid="{00000000-0005-0000-0000-000045020000}"/>
    <cellStyle name="Output 2" xfId="582" xr:uid="{00000000-0005-0000-0000-000046020000}"/>
    <cellStyle name="Output 3" xfId="583" xr:uid="{00000000-0005-0000-0000-000047020000}"/>
    <cellStyle name="per.style" xfId="584" xr:uid="{00000000-0005-0000-0000-000048020000}"/>
    <cellStyle name="Percent %" xfId="585" xr:uid="{00000000-0005-0000-0000-000049020000}"/>
    <cellStyle name="Percent % Long Underline" xfId="586" xr:uid="{00000000-0005-0000-0000-00004A020000}"/>
    <cellStyle name="Percent %_Worksheet in  US Financial Statements Ref. Workbook - Single Co" xfId="587" xr:uid="{00000000-0005-0000-0000-00004B020000}"/>
    <cellStyle name="Percent (0)" xfId="588" xr:uid="{00000000-0005-0000-0000-00004C020000}"/>
    <cellStyle name="Percent [2]" xfId="589" xr:uid="{00000000-0005-0000-0000-00004D020000}"/>
    <cellStyle name="Percent [2] 2" xfId="590" xr:uid="{00000000-0005-0000-0000-00004E020000}"/>
    <cellStyle name="Percent [2] 3" xfId="591" xr:uid="{00000000-0005-0000-0000-00004F020000}"/>
    <cellStyle name="Percent [2] 4" xfId="592" xr:uid="{00000000-0005-0000-0000-000050020000}"/>
    <cellStyle name="Percent [2] 5" xfId="593" xr:uid="{00000000-0005-0000-0000-000051020000}"/>
    <cellStyle name="Percent [2] 6" xfId="594" xr:uid="{00000000-0005-0000-0000-000052020000}"/>
    <cellStyle name="Percent [2] 7" xfId="595" xr:uid="{00000000-0005-0000-0000-000053020000}"/>
    <cellStyle name="Percent [2] 8" xfId="596" xr:uid="{00000000-0005-0000-0000-000054020000}"/>
    <cellStyle name="Percent 0.0%" xfId="597" xr:uid="{00000000-0005-0000-0000-000055020000}"/>
    <cellStyle name="Percent 0.0% Long Underline" xfId="598" xr:uid="{00000000-0005-0000-0000-000056020000}"/>
    <cellStyle name="Percent 0.00%" xfId="599" xr:uid="{00000000-0005-0000-0000-000057020000}"/>
    <cellStyle name="Percent 0.00% Long Underline" xfId="600" xr:uid="{00000000-0005-0000-0000-000058020000}"/>
    <cellStyle name="Percent 0.000%" xfId="601" xr:uid="{00000000-0005-0000-0000-000059020000}"/>
    <cellStyle name="Percent 0.000% Long Underline" xfId="602" xr:uid="{00000000-0005-0000-0000-00005A020000}"/>
    <cellStyle name="Percent 2" xfId="603" xr:uid="{00000000-0005-0000-0000-00005B020000}"/>
    <cellStyle name="Percent 2 2" xfId="604" xr:uid="{00000000-0005-0000-0000-00005C020000}"/>
    <cellStyle name="Percent 2 3" xfId="605" xr:uid="{00000000-0005-0000-0000-00005D020000}"/>
    <cellStyle name="Percent 2 4" xfId="606" xr:uid="{00000000-0005-0000-0000-00005E020000}"/>
    <cellStyle name="Percent 2 5" xfId="607" xr:uid="{00000000-0005-0000-0000-00005F020000}"/>
    <cellStyle name="Percent 2 6" xfId="608" xr:uid="{00000000-0005-0000-0000-000060020000}"/>
    <cellStyle name="Percent 2 7" xfId="609" xr:uid="{00000000-0005-0000-0000-000061020000}"/>
    <cellStyle name="Percent 2 8" xfId="610" xr:uid="{00000000-0005-0000-0000-000062020000}"/>
    <cellStyle name="Percent 3" xfId="611" xr:uid="{00000000-0005-0000-0000-000063020000}"/>
    <cellStyle name="Percent 4" xfId="612" xr:uid="{00000000-0005-0000-0000-000064020000}"/>
    <cellStyle name="Percent 5" xfId="613" xr:uid="{00000000-0005-0000-0000-000065020000}"/>
    <cellStyle name="Percent 6" xfId="614" xr:uid="{00000000-0005-0000-0000-000066020000}"/>
    <cellStyle name="Percent 7" xfId="615" xr:uid="{00000000-0005-0000-0000-000067020000}"/>
    <cellStyle name="Percent 8" xfId="616" xr:uid="{00000000-0005-0000-0000-000068020000}"/>
    <cellStyle name="PERCENTAGE" xfId="617" xr:uid="{00000000-0005-0000-0000-000069020000}"/>
    <cellStyle name="pricing" xfId="618" xr:uid="{00000000-0005-0000-0000-00006A020000}"/>
    <cellStyle name="PSChar" xfId="619" xr:uid="{00000000-0005-0000-0000-00006B020000}"/>
    <cellStyle name="PSDec" xfId="620" xr:uid="{00000000-0005-0000-0000-00006C020000}"/>
    <cellStyle name="PSDec 2" xfId="621" xr:uid="{00000000-0005-0000-0000-00006D020000}"/>
    <cellStyle name="PSDec 3" xfId="622" xr:uid="{00000000-0005-0000-0000-00006E020000}"/>
    <cellStyle name="PSDec 4" xfId="623" xr:uid="{00000000-0005-0000-0000-00006F020000}"/>
    <cellStyle name="PSDec 5" xfId="624" xr:uid="{00000000-0005-0000-0000-000070020000}"/>
    <cellStyle name="PSDec 6" xfId="625" xr:uid="{00000000-0005-0000-0000-000071020000}"/>
    <cellStyle name="PSDec 7" xfId="626" xr:uid="{00000000-0005-0000-0000-000072020000}"/>
    <cellStyle name="PSDec 8" xfId="627" xr:uid="{00000000-0005-0000-0000-000073020000}"/>
    <cellStyle name="PSHeading" xfId="628" xr:uid="{00000000-0005-0000-0000-000074020000}"/>
    <cellStyle name="Reporting Bold" xfId="629" xr:uid="{00000000-0005-0000-0000-000075020000}"/>
    <cellStyle name="Reporting Bold 12" xfId="630" xr:uid="{00000000-0005-0000-0000-000076020000}"/>
    <cellStyle name="Reporting Bold 14" xfId="631" xr:uid="{00000000-0005-0000-0000-000077020000}"/>
    <cellStyle name="Reporting Normal" xfId="632" xr:uid="{00000000-0005-0000-0000-000078020000}"/>
    <cellStyle name="RevList" xfId="633" xr:uid="{00000000-0005-0000-0000-000079020000}"/>
    <cellStyle name="Sheet Title" xfId="634" xr:uid="{00000000-0005-0000-0000-00007A020000}"/>
    <cellStyle name="Sledovan? hypertextov? odkaz" xfId="635" xr:uid="{00000000-0005-0000-0000-00007B020000}"/>
    <cellStyle name="Style 1" xfId="636" xr:uid="{00000000-0005-0000-0000-00007C020000}"/>
    <cellStyle name="Subtotal" xfId="637" xr:uid="{00000000-0005-0000-0000-00007D020000}"/>
    <cellStyle name="TBI" xfId="638" xr:uid="{00000000-0005-0000-0000-00007E020000}"/>
    <cellStyle name="Tickmark" xfId="639" xr:uid="{00000000-0005-0000-0000-00007F020000}"/>
    <cellStyle name="Title 2" xfId="640" xr:uid="{00000000-0005-0000-0000-000080020000}"/>
    <cellStyle name="Title 3" xfId="641" xr:uid="{00000000-0005-0000-0000-000081020000}"/>
    <cellStyle name="Total 2" xfId="642" xr:uid="{00000000-0005-0000-0000-000082020000}"/>
    <cellStyle name="Total 3" xfId="643" xr:uid="{00000000-0005-0000-0000-000083020000}"/>
    <cellStyle name="Warning Text 2" xfId="644" xr:uid="{00000000-0005-0000-0000-000084020000}"/>
    <cellStyle name="Warning Text 3" xfId="645" xr:uid="{00000000-0005-0000-0000-000085020000}"/>
    <cellStyle name="Акцент1" xfId="646" xr:uid="{00000000-0005-0000-0000-000086020000}"/>
    <cellStyle name="Акцент2" xfId="647" xr:uid="{00000000-0005-0000-0000-000087020000}"/>
    <cellStyle name="Акцент3" xfId="648" xr:uid="{00000000-0005-0000-0000-000088020000}"/>
    <cellStyle name="Акцент4" xfId="649" xr:uid="{00000000-0005-0000-0000-000089020000}"/>
    <cellStyle name="Акцент5" xfId="650" xr:uid="{00000000-0005-0000-0000-00008A020000}"/>
    <cellStyle name="Акцент6" xfId="651" xr:uid="{00000000-0005-0000-0000-00008B020000}"/>
    <cellStyle name="Ввод " xfId="652" xr:uid="{00000000-0005-0000-0000-00008C020000}"/>
    <cellStyle name="Вывод" xfId="653" xr:uid="{00000000-0005-0000-0000-00008D020000}"/>
    <cellStyle name="Вычисление" xfId="654" xr:uid="{00000000-0005-0000-0000-00008E020000}"/>
    <cellStyle name="Гиперссылка_5677.7 IAS 29 Fixed assets as at 01 01 01" xfId="655" xr:uid="{00000000-0005-0000-0000-00008F020000}"/>
    <cellStyle name="Денежный [0]_01.12.2004" xfId="656" xr:uid="{00000000-0005-0000-0000-000090020000}"/>
    <cellStyle name="Денежный_01.12.2004" xfId="657" xr:uid="{00000000-0005-0000-0000-000091020000}"/>
    <cellStyle name="Заголовок 1" xfId="658" xr:uid="{00000000-0005-0000-0000-000092020000}"/>
    <cellStyle name="Заголовок 2" xfId="659" xr:uid="{00000000-0005-0000-0000-000093020000}"/>
    <cellStyle name="Заголовок 3" xfId="660" xr:uid="{00000000-0005-0000-0000-000094020000}"/>
    <cellStyle name="Заголовок 4" xfId="661" xr:uid="{00000000-0005-0000-0000-000095020000}"/>
    <cellStyle name="Звичайний_~0572556" xfId="662" xr:uid="{00000000-0005-0000-0000-000096020000}"/>
    <cellStyle name="Итог" xfId="663" xr:uid="{00000000-0005-0000-0000-000097020000}"/>
    <cellStyle name="Контрольная ячейка" xfId="664" xr:uid="{00000000-0005-0000-0000-000098020000}"/>
    <cellStyle name="Название" xfId="665" xr:uid="{00000000-0005-0000-0000-000099020000}"/>
    <cellStyle name="Нейтральный" xfId="666" xr:uid="{00000000-0005-0000-0000-00009A020000}"/>
    <cellStyle name="Обычный 2" xfId="667" xr:uid="{00000000-0005-0000-0000-00009B020000}"/>
    <cellStyle name="Обычный_~0034951" xfId="668" xr:uid="{00000000-0005-0000-0000-00009C020000}"/>
    <cellStyle name="Открывавшаяся гиперссылка_5677.7 IAS 29 Fixed assets as at 01 01 01" xfId="669" xr:uid="{00000000-0005-0000-0000-00009D020000}"/>
    <cellStyle name="Плохой" xfId="670" xr:uid="{00000000-0005-0000-0000-00009E020000}"/>
    <cellStyle name="Пояснение" xfId="671" xr:uid="{00000000-0005-0000-0000-00009F020000}"/>
    <cellStyle name="Примечание" xfId="672" xr:uid="{00000000-0005-0000-0000-0000A0020000}"/>
    <cellStyle name="Связанная ячейка" xfId="673" xr:uid="{00000000-0005-0000-0000-0000A1020000}"/>
    <cellStyle name="Стиль 1" xfId="674" xr:uid="{00000000-0005-0000-0000-0000A2020000}"/>
    <cellStyle name="Текст предупреждения" xfId="675" xr:uid="{00000000-0005-0000-0000-0000A3020000}"/>
    <cellStyle name="Тысячи [0]_dialog1" xfId="676" xr:uid="{00000000-0005-0000-0000-0000A4020000}"/>
    <cellStyle name="Тысячи_dialog1" xfId="677" xr:uid="{00000000-0005-0000-0000-0000A5020000}"/>
    <cellStyle name="Финансовый [0]_01.12.2004" xfId="678" xr:uid="{00000000-0005-0000-0000-0000A6020000}"/>
    <cellStyle name="Финансовый_01.12.2004" xfId="679" xr:uid="{00000000-0005-0000-0000-0000A7020000}"/>
    <cellStyle name="Фінансовий_tabl2005-1 kf" xfId="680" xr:uid="{00000000-0005-0000-0000-0000A8020000}"/>
    <cellStyle name="Хороший" xfId="681" xr:uid="{00000000-0005-0000-0000-0000A9020000}"/>
    <cellStyle name="הדגשה1" xfId="682" xr:uid="{00000000-0005-0000-0000-0000AA020000}"/>
    <cellStyle name="הדגשה2" xfId="683" xr:uid="{00000000-0005-0000-0000-0000AB020000}"/>
    <cellStyle name="הדגשה3" xfId="684" xr:uid="{00000000-0005-0000-0000-0000AC020000}"/>
    <cellStyle name="הדגשה4" xfId="685" xr:uid="{00000000-0005-0000-0000-0000AD020000}"/>
    <cellStyle name="הדגשה5" xfId="686" xr:uid="{00000000-0005-0000-0000-0000AE020000}"/>
    <cellStyle name="הדגשה6" xfId="687" xr:uid="{00000000-0005-0000-0000-0000AF020000}"/>
    <cellStyle name="הערה" xfId="688" xr:uid="{00000000-0005-0000-0000-0000B0020000}"/>
    <cellStyle name="חישוב" xfId="689" xr:uid="{00000000-0005-0000-0000-0000B1020000}"/>
    <cellStyle name="טוב" xfId="690" xr:uid="{00000000-0005-0000-0000-0000B2020000}"/>
    <cellStyle name="טקסט אזהרה" xfId="691" xr:uid="{00000000-0005-0000-0000-0000B3020000}"/>
    <cellStyle name="טקסט הסברי" xfId="692" xr:uid="{00000000-0005-0000-0000-0000B4020000}"/>
    <cellStyle name="כותרת" xfId="693" xr:uid="{00000000-0005-0000-0000-0000B5020000}"/>
    <cellStyle name="כותרת 1" xfId="694" xr:uid="{00000000-0005-0000-0000-0000B6020000}"/>
    <cellStyle name="כותרת 2" xfId="695" xr:uid="{00000000-0005-0000-0000-0000B7020000}"/>
    <cellStyle name="כותרת 3" xfId="696" xr:uid="{00000000-0005-0000-0000-0000B8020000}"/>
    <cellStyle name="כותרת 4" xfId="697" xr:uid="{00000000-0005-0000-0000-0000B9020000}"/>
    <cellStyle name="ניטראלי" xfId="698" xr:uid="{00000000-0005-0000-0000-0000BA020000}"/>
    <cellStyle name="סה&quot;כ" xfId="699" xr:uid="{00000000-0005-0000-0000-0000BB020000}"/>
    <cellStyle name="פלט" xfId="700" xr:uid="{00000000-0005-0000-0000-0000BC020000}"/>
    <cellStyle name="קלט" xfId="701" xr:uid="{00000000-0005-0000-0000-0000BD020000}"/>
    <cellStyle name="רע" xfId="702" xr:uid="{00000000-0005-0000-0000-0000BE020000}"/>
    <cellStyle name="תא מסומן" xfId="703" xr:uid="{00000000-0005-0000-0000-0000BF020000}"/>
    <cellStyle name="תא מקושר" xfId="704" xr:uid="{00000000-0005-0000-0000-0000C0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 tint="4.9989318521683403E-2"/>
  </sheetPr>
  <dimension ref="B2:K59"/>
  <sheetViews>
    <sheetView showGridLines="0" tabSelected="1" zoomScale="90" zoomScaleNormal="90" workbookViewId="0">
      <pane ySplit="7" topLeftCell="A38" activePane="bottomLeft" state="frozen"/>
      <selection pane="bottomLeft" activeCell="D45" sqref="D45"/>
    </sheetView>
  </sheetViews>
  <sheetFormatPr defaultRowHeight="15"/>
  <cols>
    <col min="1" max="1" width="2" style="112" customWidth="1"/>
    <col min="2" max="2" width="11" style="112" customWidth="1"/>
    <col min="3" max="3" width="5.140625" style="112" customWidth="1"/>
    <col min="4" max="4" width="73.7109375" style="112" customWidth="1"/>
    <col min="5" max="5" width="16.140625" style="112" customWidth="1"/>
    <col min="6" max="7" width="9.140625" style="112"/>
    <col min="8" max="8" width="12.85546875" style="112" bestFit="1" customWidth="1"/>
    <col min="9" max="9" width="10.7109375" style="112" bestFit="1" customWidth="1"/>
    <col min="10" max="10" width="10" style="112" bestFit="1" customWidth="1"/>
    <col min="11" max="11" width="10.85546875" style="112" customWidth="1"/>
    <col min="12" max="16384" width="9.140625" style="112"/>
  </cols>
  <sheetData>
    <row r="2" spans="2:5" s="156" customFormat="1">
      <c r="B2" s="156" t="s">
        <v>242</v>
      </c>
      <c r="D2" s="153"/>
      <c r="E2" s="157" t="s">
        <v>237</v>
      </c>
    </row>
    <row r="3" spans="2:5" s="156" customFormat="1">
      <c r="B3" s="225" t="s">
        <v>243</v>
      </c>
      <c r="C3" s="225"/>
      <c r="D3" s="225"/>
      <c r="E3" s="225"/>
    </row>
    <row r="4" spans="2:5">
      <c r="B4" s="113"/>
      <c r="C4" s="113"/>
    </row>
    <row r="5" spans="2:5" ht="18" customHeight="1">
      <c r="B5" s="114"/>
      <c r="C5" s="226" t="s">
        <v>84</v>
      </c>
      <c r="D5" s="227"/>
      <c r="E5" s="227"/>
    </row>
    <row r="6" spans="2:5" ht="15.75" thickBot="1">
      <c r="E6" s="133" t="s">
        <v>85</v>
      </c>
    </row>
    <row r="7" spans="2:5" s="119" customFormat="1" ht="30.75" thickBot="1">
      <c r="B7" s="115" t="s">
        <v>86</v>
      </c>
      <c r="C7" s="116" t="s">
        <v>87</v>
      </c>
      <c r="D7" s="117"/>
      <c r="E7" s="118" t="s">
        <v>88</v>
      </c>
    </row>
    <row r="8" spans="2:5" s="119" customFormat="1" ht="6" customHeight="1">
      <c r="C8" s="120"/>
      <c r="E8" s="121"/>
    </row>
    <row r="9" spans="2:5" s="122" customFormat="1" ht="15.75" customHeight="1" thickBot="1">
      <c r="C9" s="228" t="s">
        <v>89</v>
      </c>
      <c r="D9" s="228"/>
      <c r="E9" s="228"/>
    </row>
    <row r="10" spans="2:5" s="124" customFormat="1" ht="15" customHeight="1">
      <c r="B10" s="208" t="s">
        <v>90</v>
      </c>
      <c r="C10" s="209">
        <v>1</v>
      </c>
      <c r="D10" s="210" t="s">
        <v>241</v>
      </c>
      <c r="E10" s="167">
        <v>4160721.9176124698</v>
      </c>
    </row>
    <row r="11" spans="2:5" s="124" customFormat="1" ht="15" customHeight="1">
      <c r="B11" s="211" t="s">
        <v>91</v>
      </c>
      <c r="C11" s="195">
        <v>2</v>
      </c>
      <c r="D11" s="196" t="s">
        <v>92</v>
      </c>
      <c r="E11" s="164">
        <v>25281329.875955697</v>
      </c>
    </row>
    <row r="12" spans="2:5" s="124" customFormat="1" ht="15" customHeight="1">
      <c r="B12" s="211" t="s">
        <v>93</v>
      </c>
      <c r="C12" s="195">
        <v>3</v>
      </c>
      <c r="D12" s="196" t="s">
        <v>94</v>
      </c>
      <c r="E12" s="164">
        <v>0</v>
      </c>
    </row>
    <row r="13" spans="2:5" s="124" customFormat="1" ht="15" customHeight="1">
      <c r="B13" s="211" t="s">
        <v>95</v>
      </c>
      <c r="C13" s="195">
        <v>4</v>
      </c>
      <c r="D13" s="212" t="s">
        <v>96</v>
      </c>
      <c r="E13" s="164">
        <v>0</v>
      </c>
    </row>
    <row r="14" spans="2:5" s="124" customFormat="1" ht="30">
      <c r="B14" s="211" t="s">
        <v>97</v>
      </c>
      <c r="C14" s="195">
        <v>5</v>
      </c>
      <c r="D14" s="213" t="s">
        <v>98</v>
      </c>
      <c r="E14" s="164">
        <v>0</v>
      </c>
    </row>
    <row r="15" spans="2:5" s="124" customFormat="1" ht="15" customHeight="1">
      <c r="B15" s="211" t="s">
        <v>99</v>
      </c>
      <c r="C15" s="195">
        <v>6</v>
      </c>
      <c r="D15" s="212" t="s">
        <v>100</v>
      </c>
      <c r="E15" s="164">
        <v>39297395.582990117</v>
      </c>
    </row>
    <row r="16" spans="2:5" s="124" customFormat="1" ht="15" customHeight="1">
      <c r="B16" s="211" t="s">
        <v>101</v>
      </c>
      <c r="C16" s="195">
        <v>7</v>
      </c>
      <c r="D16" s="196" t="s">
        <v>102</v>
      </c>
      <c r="E16" s="164">
        <v>744667.62611586996</v>
      </c>
    </row>
    <row r="17" spans="2:8" s="124" customFormat="1" ht="15" customHeight="1">
      <c r="B17" s="211" t="s">
        <v>103</v>
      </c>
      <c r="C17" s="195">
        <v>8</v>
      </c>
      <c r="D17" s="212" t="s">
        <v>104</v>
      </c>
      <c r="E17" s="164"/>
    </row>
    <row r="18" spans="2:8" s="124" customFormat="1" ht="15" customHeight="1">
      <c r="B18" s="211" t="s">
        <v>105</v>
      </c>
      <c r="C18" s="195">
        <v>9</v>
      </c>
      <c r="D18" s="196" t="s">
        <v>106</v>
      </c>
      <c r="E18" s="164">
        <v>2861944.71</v>
      </c>
    </row>
    <row r="19" spans="2:8" s="124" customFormat="1" ht="15" customHeight="1">
      <c r="B19" s="211" t="s">
        <v>107</v>
      </c>
      <c r="C19" s="195">
        <v>10</v>
      </c>
      <c r="D19" s="196" t="s">
        <v>108</v>
      </c>
      <c r="E19" s="164">
        <v>0</v>
      </c>
    </row>
    <row r="20" spans="2:8" s="124" customFormat="1" ht="15" customHeight="1">
      <c r="B20" s="211" t="s">
        <v>109</v>
      </c>
      <c r="C20" s="195">
        <v>11</v>
      </c>
      <c r="D20" s="196" t="s">
        <v>110</v>
      </c>
      <c r="E20" s="164">
        <v>0</v>
      </c>
    </row>
    <row r="21" spans="2:8" s="124" customFormat="1" ht="15" customHeight="1">
      <c r="B21" s="211" t="s">
        <v>111</v>
      </c>
      <c r="C21" s="195">
        <v>12</v>
      </c>
      <c r="D21" s="196" t="s">
        <v>112</v>
      </c>
      <c r="E21" s="164">
        <v>1458715.7328099185</v>
      </c>
    </row>
    <row r="22" spans="2:8" s="124" customFormat="1" ht="15" customHeight="1">
      <c r="B22" s="211" t="s">
        <v>113</v>
      </c>
      <c r="C22" s="195">
        <v>13</v>
      </c>
      <c r="D22" s="196" t="s">
        <v>114</v>
      </c>
      <c r="E22" s="164">
        <v>2475847.5812416952</v>
      </c>
    </row>
    <row r="23" spans="2:8" s="124" customFormat="1" ht="15" customHeight="1">
      <c r="B23" s="211" t="s">
        <v>115</v>
      </c>
      <c r="C23" s="195">
        <v>14</v>
      </c>
      <c r="D23" s="196" t="s">
        <v>116</v>
      </c>
      <c r="E23" s="164">
        <v>592032.85100000002</v>
      </c>
      <c r="H23" s="168"/>
    </row>
    <row r="24" spans="2:8" s="124" customFormat="1" ht="15" customHeight="1">
      <c r="B24" s="211" t="s">
        <v>117</v>
      </c>
      <c r="C24" s="195">
        <v>15</v>
      </c>
      <c r="D24" s="196" t="s">
        <v>118</v>
      </c>
      <c r="E24" s="164">
        <v>0</v>
      </c>
      <c r="H24" s="168"/>
    </row>
    <row r="25" spans="2:8" s="124" customFormat="1" ht="15" customHeight="1">
      <c r="B25" s="211" t="s">
        <v>119</v>
      </c>
      <c r="C25" s="195">
        <v>16</v>
      </c>
      <c r="D25" s="196" t="s">
        <v>120</v>
      </c>
      <c r="E25" s="164">
        <v>19041848.532861218</v>
      </c>
      <c r="H25" s="168"/>
    </row>
    <row r="26" spans="2:8" s="124" customFormat="1" ht="15" customHeight="1">
      <c r="B26" s="211" t="s">
        <v>121</v>
      </c>
      <c r="C26" s="195">
        <v>17</v>
      </c>
      <c r="D26" s="196" t="s">
        <v>122</v>
      </c>
      <c r="E26" s="164"/>
      <c r="H26" s="168"/>
    </row>
    <row r="27" spans="2:8" s="124" customFormat="1" ht="15" customHeight="1">
      <c r="B27" s="211" t="s">
        <v>123</v>
      </c>
      <c r="C27" s="195">
        <v>18</v>
      </c>
      <c r="D27" s="214" t="s">
        <v>124</v>
      </c>
      <c r="E27" s="164">
        <v>2266591.7096112501</v>
      </c>
      <c r="H27" s="168"/>
    </row>
    <row r="28" spans="2:8" s="127" customFormat="1" ht="15" customHeight="1" thickBot="1">
      <c r="B28" s="215" t="s">
        <v>125</v>
      </c>
      <c r="C28" s="126">
        <v>19</v>
      </c>
      <c r="D28" s="216" t="s">
        <v>126</v>
      </c>
      <c r="E28" s="158">
        <f>SUM(E10:E27)</f>
        <v>98181096.120198235</v>
      </c>
      <c r="H28" s="168"/>
    </row>
    <row r="29" spans="2:8" s="122" customFormat="1" ht="6" customHeight="1">
      <c r="B29" s="217"/>
      <c r="C29" s="199"/>
      <c r="D29" s="218"/>
      <c r="E29" s="200"/>
      <c r="H29" s="168"/>
    </row>
    <row r="30" spans="2:8" s="122" customFormat="1" ht="15.75" customHeight="1" thickBot="1">
      <c r="B30" s="217"/>
      <c r="C30" s="228" t="s">
        <v>127</v>
      </c>
      <c r="D30" s="228"/>
      <c r="E30" s="228"/>
      <c r="H30" s="168"/>
    </row>
    <row r="31" spans="2:8" s="124" customFormat="1" ht="15" customHeight="1">
      <c r="B31" s="208" t="s">
        <v>128</v>
      </c>
      <c r="C31" s="209">
        <v>20</v>
      </c>
      <c r="D31" s="219" t="s">
        <v>129</v>
      </c>
      <c r="E31" s="123">
        <v>53784733.936308853</v>
      </c>
      <c r="H31" s="168"/>
    </row>
    <row r="32" spans="2:8" s="124" customFormat="1" ht="15" customHeight="1">
      <c r="B32" s="211" t="s">
        <v>130</v>
      </c>
      <c r="C32" s="195">
        <v>21</v>
      </c>
      <c r="D32" s="220" t="s">
        <v>131</v>
      </c>
      <c r="E32" s="125">
        <v>3396236.7462019902</v>
      </c>
      <c r="H32" s="168"/>
    </row>
    <row r="33" spans="2:11" s="124" customFormat="1" ht="15" customHeight="1">
      <c r="B33" s="211" t="s">
        <v>132</v>
      </c>
      <c r="C33" s="195">
        <v>22</v>
      </c>
      <c r="D33" s="212" t="s">
        <v>133</v>
      </c>
      <c r="E33" s="125">
        <v>0</v>
      </c>
      <c r="H33" s="168"/>
    </row>
    <row r="34" spans="2:11" s="124" customFormat="1" ht="15" customHeight="1">
      <c r="B34" s="211" t="s">
        <v>134</v>
      </c>
      <c r="C34" s="195">
        <v>23</v>
      </c>
      <c r="D34" s="220" t="s">
        <v>135</v>
      </c>
      <c r="E34" s="125">
        <v>937997.17340354004</v>
      </c>
      <c r="H34" s="168"/>
    </row>
    <row r="35" spans="2:11" s="124" customFormat="1" ht="15" customHeight="1">
      <c r="B35" s="211" t="s">
        <v>136</v>
      </c>
      <c r="C35" s="195">
        <v>24</v>
      </c>
      <c r="D35" s="220" t="s">
        <v>137</v>
      </c>
      <c r="E35" s="125">
        <v>0</v>
      </c>
      <c r="H35" s="168"/>
    </row>
    <row r="36" spans="2:11" s="124" customFormat="1" ht="15" customHeight="1">
      <c r="B36" s="211" t="s">
        <v>138</v>
      </c>
      <c r="C36" s="195">
        <v>25</v>
      </c>
      <c r="D36" s="220" t="s">
        <v>139</v>
      </c>
      <c r="E36" s="125">
        <v>0</v>
      </c>
      <c r="H36" s="168"/>
    </row>
    <row r="37" spans="2:11" s="124" customFormat="1" ht="15" customHeight="1">
      <c r="B37" s="211" t="s">
        <v>140</v>
      </c>
      <c r="C37" s="195">
        <v>26</v>
      </c>
      <c r="D37" s="220" t="s">
        <v>141</v>
      </c>
      <c r="E37" s="125">
        <v>0</v>
      </c>
      <c r="H37" s="168"/>
    </row>
    <row r="38" spans="2:11" s="124" customFormat="1" ht="15" customHeight="1">
      <c r="B38" s="211" t="s">
        <v>142</v>
      </c>
      <c r="C38" s="195">
        <v>27</v>
      </c>
      <c r="D38" s="220" t="s">
        <v>143</v>
      </c>
      <c r="E38" s="125">
        <v>5904.2398136867205</v>
      </c>
      <c r="H38" s="168"/>
    </row>
    <row r="39" spans="2:11" s="124" customFormat="1" ht="15" customHeight="1">
      <c r="B39" s="211" t="s">
        <v>144</v>
      </c>
      <c r="C39" s="195">
        <v>28</v>
      </c>
      <c r="D39" s="220" t="s">
        <v>145</v>
      </c>
      <c r="E39" s="125"/>
      <c r="H39" s="168"/>
      <c r="J39" s="168"/>
      <c r="K39" s="168"/>
    </row>
    <row r="40" spans="2:11" s="124" customFormat="1" ht="15" customHeight="1">
      <c r="B40" s="211" t="s">
        <v>146</v>
      </c>
      <c r="C40" s="195">
        <v>29</v>
      </c>
      <c r="D40" s="220" t="s">
        <v>147</v>
      </c>
      <c r="E40" s="125">
        <v>2539600.6341490899</v>
      </c>
      <c r="H40" s="168"/>
      <c r="K40" s="168"/>
    </row>
    <row r="41" spans="2:11" s="127" customFormat="1" ht="15" customHeight="1" thickBot="1">
      <c r="B41" s="215" t="s">
        <v>148</v>
      </c>
      <c r="C41" s="126">
        <v>30</v>
      </c>
      <c r="D41" s="128" t="s">
        <v>149</v>
      </c>
      <c r="E41" s="158">
        <f>SUM(E31:E40)</f>
        <v>60664472.729877159</v>
      </c>
    </row>
    <row r="42" spans="2:11" s="122" customFormat="1" ht="6" customHeight="1">
      <c r="B42" s="221"/>
      <c r="C42" s="222"/>
      <c r="D42" s="218"/>
      <c r="E42" s="200"/>
    </row>
    <row r="43" spans="2:11" s="122" customFormat="1" ht="15.75" customHeight="1" thickBot="1">
      <c r="B43" s="221"/>
      <c r="C43" s="228" t="s">
        <v>150</v>
      </c>
      <c r="D43" s="228"/>
      <c r="E43" s="228"/>
    </row>
    <row r="44" spans="2:11" s="124" customFormat="1" ht="15" customHeight="1">
      <c r="B44" s="208" t="s">
        <v>151</v>
      </c>
      <c r="C44" s="209">
        <v>31</v>
      </c>
      <c r="D44" s="219" t="s">
        <v>152</v>
      </c>
      <c r="E44" s="123">
        <v>6119650</v>
      </c>
    </row>
    <row r="45" spans="2:11" s="124" customFormat="1" ht="15" customHeight="1">
      <c r="B45" s="211" t="s">
        <v>153</v>
      </c>
      <c r="C45" s="195">
        <v>32</v>
      </c>
      <c r="D45" s="220" t="s">
        <v>154</v>
      </c>
      <c r="E45" s="125">
        <v>25946125.399999995</v>
      </c>
    </row>
    <row r="46" spans="2:11" s="124" customFormat="1" ht="15" customHeight="1">
      <c r="B46" s="211" t="s">
        <v>155</v>
      </c>
      <c r="C46" s="195">
        <v>33</v>
      </c>
      <c r="D46" s="220" t="s">
        <v>156</v>
      </c>
      <c r="E46" s="125"/>
    </row>
    <row r="47" spans="2:11" s="124" customFormat="1" ht="15" customHeight="1">
      <c r="B47" s="211" t="s">
        <v>157</v>
      </c>
      <c r="C47" s="195">
        <v>34</v>
      </c>
      <c r="D47" s="220" t="s">
        <v>158</v>
      </c>
      <c r="E47" s="125">
        <v>-1921976.5594068342</v>
      </c>
      <c r="H47" s="168"/>
    </row>
    <row r="48" spans="2:11" s="124" customFormat="1" ht="15" customHeight="1">
      <c r="B48" s="211" t="s">
        <v>159</v>
      </c>
      <c r="C48" s="195">
        <v>35</v>
      </c>
      <c r="D48" s="220" t="s">
        <v>160</v>
      </c>
      <c r="E48" s="125">
        <v>7372824.55406297</v>
      </c>
    </row>
    <row r="49" spans="2:7" s="124" customFormat="1" ht="15" customHeight="1">
      <c r="B49" s="211" t="s">
        <v>161</v>
      </c>
      <c r="C49" s="195">
        <v>36</v>
      </c>
      <c r="D49" s="220" t="s">
        <v>162</v>
      </c>
      <c r="E49" s="125"/>
    </row>
    <row r="50" spans="2:7" s="127" customFormat="1" ht="15" customHeight="1">
      <c r="B50" s="211" t="s">
        <v>163</v>
      </c>
      <c r="C50" s="129">
        <v>37</v>
      </c>
      <c r="D50" s="130" t="s">
        <v>164</v>
      </c>
      <c r="E50" s="224">
        <f>SUM(E44+E45-E46+E47+E48+E49)</f>
        <v>37516623.394656129</v>
      </c>
    </row>
    <row r="51" spans="2:7" s="127" customFormat="1" ht="15" customHeight="1" thickBot="1">
      <c r="B51" s="215" t="s">
        <v>165</v>
      </c>
      <c r="C51" s="131">
        <v>38</v>
      </c>
      <c r="D51" s="132" t="s">
        <v>166</v>
      </c>
      <c r="E51" s="159">
        <f>E41+E50</f>
        <v>98181096.124533296</v>
      </c>
    </row>
    <row r="52" spans="2:7">
      <c r="G52" s="169"/>
    </row>
    <row r="54" spans="2:7">
      <c r="C54" s="229"/>
      <c r="D54" s="229"/>
      <c r="E54" s="229"/>
    </row>
    <row r="55" spans="2:7">
      <c r="C55" s="230"/>
      <c r="D55" s="230"/>
      <c r="E55" s="230"/>
    </row>
    <row r="56" spans="2:7">
      <c r="C56" s="229"/>
      <c r="D56" s="229"/>
      <c r="E56" s="229"/>
    </row>
    <row r="57" spans="2:7">
      <c r="C57" s="230"/>
      <c r="D57" s="230"/>
      <c r="E57" s="230"/>
    </row>
    <row r="58" spans="2:7" ht="15" customHeight="1">
      <c r="C58" s="229"/>
      <c r="D58" s="229"/>
      <c r="E58" s="229"/>
    </row>
    <row r="59" spans="2:7">
      <c r="C59" s="230"/>
      <c r="D59" s="230"/>
      <c r="E59" s="230"/>
    </row>
  </sheetData>
  <mergeCells count="11">
    <mergeCell ref="B3:E3"/>
    <mergeCell ref="C5:E5"/>
    <mergeCell ref="C9:E9"/>
    <mergeCell ref="C58:E58"/>
    <mergeCell ref="C59:E59"/>
    <mergeCell ref="C30:E30"/>
    <mergeCell ref="C43:E43"/>
    <mergeCell ref="C54:E54"/>
    <mergeCell ref="C55:E55"/>
    <mergeCell ref="C56:E56"/>
    <mergeCell ref="C57:E57"/>
  </mergeCells>
  <printOptions horizontalCentered="1"/>
  <pageMargins left="0.2" right="0.2" top="0.26" bottom="0.2" header="0.17" footer="0.16"/>
  <pageSetup scale="80" fitToWidth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 tint="4.9989318521683403E-2"/>
  </sheetPr>
  <dimension ref="B1:E81"/>
  <sheetViews>
    <sheetView showGridLines="0" zoomScale="90" zoomScaleNormal="90" workbookViewId="0">
      <pane ySplit="6" topLeftCell="A61" activePane="bottomLeft" state="frozen"/>
      <selection activeCell="C120" sqref="C120"/>
      <selection pane="bottomLeft" activeCell="B3" sqref="B3"/>
    </sheetView>
  </sheetViews>
  <sheetFormatPr defaultRowHeight="15"/>
  <cols>
    <col min="1" max="1" width="2" style="122" customWidth="1"/>
    <col min="2" max="2" width="11" style="122" customWidth="1"/>
    <col min="3" max="3" width="5.85546875" style="122" customWidth="1"/>
    <col min="4" max="4" width="81.7109375" style="122" customWidth="1"/>
    <col min="5" max="5" width="15.7109375" style="122" customWidth="1"/>
    <col min="6" max="16384" width="9.140625" style="122"/>
  </cols>
  <sheetData>
    <row r="1" spans="2:5" ht="15" customHeight="1">
      <c r="B1" s="124" t="s">
        <v>242</v>
      </c>
      <c r="C1" s="124"/>
      <c r="D1" s="134"/>
      <c r="E1" s="154" t="s">
        <v>238</v>
      </c>
    </row>
    <row r="2" spans="2:5" ht="15" customHeight="1">
      <c r="B2" s="233" t="s">
        <v>244</v>
      </c>
      <c r="C2" s="233"/>
      <c r="D2" s="233"/>
      <c r="E2" s="233"/>
    </row>
    <row r="3" spans="2:5" ht="15" customHeight="1"/>
    <row r="4" spans="2:5" s="135" customFormat="1" ht="12.75" customHeight="1">
      <c r="D4" s="234" t="s">
        <v>167</v>
      </c>
      <c r="E4" s="234"/>
    </row>
    <row r="5" spans="2:5" ht="15" customHeight="1" thickBot="1">
      <c r="E5" s="152" t="s">
        <v>85</v>
      </c>
    </row>
    <row r="6" spans="2:5" s="138" customFormat="1" ht="45" customHeight="1" thickBot="1">
      <c r="B6" s="115" t="s">
        <v>86</v>
      </c>
      <c r="C6" s="136" t="s">
        <v>87</v>
      </c>
      <c r="D6" s="137"/>
      <c r="E6" s="118" t="s">
        <v>88</v>
      </c>
    </row>
    <row r="7" spans="2:5" ht="9" customHeight="1">
      <c r="C7" s="124"/>
      <c r="D7" s="124"/>
      <c r="E7" s="139"/>
    </row>
    <row r="8" spans="2:5" ht="15" customHeight="1" thickBot="1">
      <c r="C8" s="231" t="s">
        <v>168</v>
      </c>
      <c r="D8" s="231"/>
      <c r="E8" s="231"/>
    </row>
    <row r="9" spans="2:5" ht="15" customHeight="1">
      <c r="B9" s="140" t="s">
        <v>90</v>
      </c>
      <c r="C9" s="189">
        <v>1</v>
      </c>
      <c r="D9" s="190" t="s">
        <v>169</v>
      </c>
      <c r="E9" s="162">
        <v>75480484.049658</v>
      </c>
    </row>
    <row r="10" spans="2:5" ht="15" customHeight="1">
      <c r="B10" s="142" t="s">
        <v>91</v>
      </c>
      <c r="C10" s="191">
        <v>2</v>
      </c>
      <c r="D10" s="192" t="s">
        <v>170</v>
      </c>
      <c r="E10" s="163">
        <v>1951120.7765948407</v>
      </c>
    </row>
    <row r="11" spans="2:5" ht="15" customHeight="1">
      <c r="B11" s="142" t="s">
        <v>93</v>
      </c>
      <c r="C11" s="191">
        <v>3</v>
      </c>
      <c r="D11" s="193" t="s">
        <v>171</v>
      </c>
      <c r="E11" s="163">
        <v>3063095.6089453967</v>
      </c>
    </row>
    <row r="12" spans="2:5" ht="15" customHeight="1">
      <c r="B12" s="142" t="s">
        <v>95</v>
      </c>
      <c r="C12" s="191">
        <v>4</v>
      </c>
      <c r="D12" s="194" t="s">
        <v>172</v>
      </c>
      <c r="E12" s="163">
        <v>-2082502.6925405248</v>
      </c>
    </row>
    <row r="13" spans="2:5" s="124" customFormat="1" ht="15" customHeight="1">
      <c r="B13" s="142" t="s">
        <v>97</v>
      </c>
      <c r="C13" s="195">
        <v>5</v>
      </c>
      <c r="D13" s="196" t="s">
        <v>173</v>
      </c>
      <c r="E13" s="164">
        <f>E9-E10-E11+E12</f>
        <v>68383764.971577227</v>
      </c>
    </row>
    <row r="14" spans="2:5" ht="15" customHeight="1">
      <c r="B14" s="142" t="s">
        <v>99</v>
      </c>
      <c r="C14" s="191">
        <v>6</v>
      </c>
      <c r="D14" s="192" t="s">
        <v>174</v>
      </c>
      <c r="E14" s="163">
        <v>48483777.514999993</v>
      </c>
    </row>
    <row r="15" spans="2:5" ht="15" customHeight="1">
      <c r="B15" s="142" t="s">
        <v>101</v>
      </c>
      <c r="C15" s="191">
        <v>7</v>
      </c>
      <c r="D15" s="192" t="s">
        <v>175</v>
      </c>
      <c r="E15" s="163">
        <v>1922397.149</v>
      </c>
    </row>
    <row r="16" spans="2:5" ht="15" customHeight="1">
      <c r="B16" s="142" t="s">
        <v>103</v>
      </c>
      <c r="C16" s="191">
        <v>8</v>
      </c>
      <c r="D16" s="193" t="s">
        <v>176</v>
      </c>
      <c r="E16" s="163">
        <v>617849.33068984991</v>
      </c>
    </row>
    <row r="17" spans="2:5" ht="15" customHeight="1">
      <c r="B17" s="142" t="s">
        <v>105</v>
      </c>
      <c r="C17" s="191">
        <v>9</v>
      </c>
      <c r="D17" s="193" t="s">
        <v>177</v>
      </c>
      <c r="E17" s="163">
        <v>780349.36</v>
      </c>
    </row>
    <row r="18" spans="2:5" ht="15" customHeight="1">
      <c r="B18" s="142" t="s">
        <v>107</v>
      </c>
      <c r="C18" s="191">
        <v>10</v>
      </c>
      <c r="D18" s="193" t="s">
        <v>178</v>
      </c>
      <c r="E18" s="163">
        <v>194195.19140000001</v>
      </c>
    </row>
    <row r="19" spans="2:5" s="124" customFormat="1" ht="15" customHeight="1">
      <c r="B19" s="142" t="s">
        <v>109</v>
      </c>
      <c r="C19" s="195">
        <v>11</v>
      </c>
      <c r="D19" s="196" t="s">
        <v>179</v>
      </c>
      <c r="E19" s="164">
        <f>E14-E15+E16-E17-E18</f>
        <v>46204685.145289846</v>
      </c>
    </row>
    <row r="20" spans="2:5" s="124" customFormat="1" ht="15" customHeight="1">
      <c r="B20" s="142" t="s">
        <v>111</v>
      </c>
      <c r="C20" s="195">
        <v>12</v>
      </c>
      <c r="D20" s="196" t="s">
        <v>180</v>
      </c>
      <c r="E20" s="164"/>
    </row>
    <row r="21" spans="2:5" s="124" customFormat="1" ht="15" customHeight="1">
      <c r="B21" s="142" t="s">
        <v>113</v>
      </c>
      <c r="C21" s="195">
        <v>13</v>
      </c>
      <c r="D21" s="196" t="s">
        <v>181</v>
      </c>
      <c r="E21" s="164">
        <v>-3375486.0883770101</v>
      </c>
    </row>
    <row r="22" spans="2:5" s="124" customFormat="1" ht="15" customHeight="1" thickBot="1">
      <c r="B22" s="144" t="s">
        <v>115</v>
      </c>
      <c r="C22" s="197">
        <v>14</v>
      </c>
      <c r="D22" s="198" t="s">
        <v>182</v>
      </c>
      <c r="E22" s="161">
        <f>E13-E19-E20+E21</f>
        <v>18803593.737910371</v>
      </c>
    </row>
    <row r="23" spans="2:5" ht="9" customHeight="1">
      <c r="C23" s="199"/>
      <c r="D23" s="146"/>
      <c r="E23" s="200"/>
    </row>
    <row r="24" spans="2:5" ht="15" customHeight="1" thickBot="1">
      <c r="C24" s="231" t="s">
        <v>183</v>
      </c>
      <c r="D24" s="231"/>
      <c r="E24" s="231"/>
    </row>
    <row r="25" spans="2:5" ht="15" customHeight="1">
      <c r="B25" s="140" t="s">
        <v>117</v>
      </c>
      <c r="C25" s="189">
        <v>15</v>
      </c>
      <c r="D25" s="190" t="s">
        <v>169</v>
      </c>
      <c r="E25" s="162">
        <v>530133.3503420034</v>
      </c>
    </row>
    <row r="26" spans="2:5" ht="15" customHeight="1">
      <c r="B26" s="142" t="s">
        <v>119</v>
      </c>
      <c r="C26" s="191">
        <v>16</v>
      </c>
      <c r="D26" s="192" t="s">
        <v>170</v>
      </c>
      <c r="E26" s="163">
        <v>6037.1243910000003</v>
      </c>
    </row>
    <row r="27" spans="2:5" ht="15" customHeight="1">
      <c r="B27" s="142" t="s">
        <v>121</v>
      </c>
      <c r="C27" s="191">
        <v>17</v>
      </c>
      <c r="D27" s="193" t="s">
        <v>171</v>
      </c>
      <c r="E27" s="163">
        <v>113904.08464599249</v>
      </c>
    </row>
    <row r="28" spans="2:5" ht="15" customHeight="1">
      <c r="B28" s="142" t="s">
        <v>123</v>
      </c>
      <c r="C28" s="191">
        <v>18</v>
      </c>
      <c r="D28" s="193" t="s">
        <v>172</v>
      </c>
      <c r="E28" s="163">
        <v>-34028.328649315074</v>
      </c>
    </row>
    <row r="29" spans="2:5" s="124" customFormat="1" ht="15" customHeight="1">
      <c r="B29" s="142" t="s">
        <v>125</v>
      </c>
      <c r="C29" s="195">
        <v>19</v>
      </c>
      <c r="D29" s="196" t="s">
        <v>184</v>
      </c>
      <c r="E29" s="164">
        <f>E25-E26-E27+E28</f>
        <v>376163.81265569583</v>
      </c>
    </row>
    <row r="30" spans="2:5" ht="15" customHeight="1">
      <c r="B30" s="142" t="s">
        <v>128</v>
      </c>
      <c r="C30" s="191">
        <v>20</v>
      </c>
      <c r="D30" s="192" t="s">
        <v>174</v>
      </c>
      <c r="E30" s="163">
        <v>237924.09</v>
      </c>
    </row>
    <row r="31" spans="2:5" ht="15" customHeight="1">
      <c r="B31" s="142" t="s">
        <v>130</v>
      </c>
      <c r="C31" s="191">
        <v>21</v>
      </c>
      <c r="D31" s="192" t="s">
        <v>185</v>
      </c>
      <c r="E31" s="163">
        <v>0</v>
      </c>
    </row>
    <row r="32" spans="2:5" ht="15" customHeight="1">
      <c r="B32" s="142" t="s">
        <v>132</v>
      </c>
      <c r="C32" s="191">
        <v>22</v>
      </c>
      <c r="D32" s="193" t="s">
        <v>176</v>
      </c>
      <c r="E32" s="163">
        <v>84567.6</v>
      </c>
    </row>
    <row r="33" spans="2:5" ht="15" customHeight="1">
      <c r="B33" s="142" t="s">
        <v>134</v>
      </c>
      <c r="C33" s="191">
        <v>23</v>
      </c>
      <c r="D33" s="193" t="s">
        <v>177</v>
      </c>
      <c r="E33" s="163">
        <v>0</v>
      </c>
    </row>
    <row r="34" spans="2:5" ht="15" customHeight="1">
      <c r="B34" s="142" t="s">
        <v>136</v>
      </c>
      <c r="C34" s="191">
        <v>24</v>
      </c>
      <c r="D34" s="193" t="s">
        <v>186</v>
      </c>
      <c r="E34" s="163"/>
    </row>
    <row r="35" spans="2:5" s="124" customFormat="1" ht="15" customHeight="1">
      <c r="B35" s="142" t="s">
        <v>138</v>
      </c>
      <c r="C35" s="195">
        <v>25</v>
      </c>
      <c r="D35" s="196" t="s">
        <v>187</v>
      </c>
      <c r="E35" s="164">
        <f>E30-E31+E32-E33-E34</f>
        <v>322491.69</v>
      </c>
    </row>
    <row r="36" spans="2:5" ht="15" customHeight="1">
      <c r="B36" s="142" t="s">
        <v>140</v>
      </c>
      <c r="C36" s="191">
        <v>26</v>
      </c>
      <c r="D36" s="192" t="s">
        <v>188</v>
      </c>
      <c r="E36" s="163"/>
    </row>
    <row r="37" spans="2:5" ht="15" customHeight="1">
      <c r="B37" s="142" t="s">
        <v>142</v>
      </c>
      <c r="C37" s="191">
        <v>27</v>
      </c>
      <c r="D37" s="193" t="s">
        <v>189</v>
      </c>
      <c r="E37" s="163"/>
    </row>
    <row r="38" spans="2:5" s="124" customFormat="1" ht="15" customHeight="1">
      <c r="B38" s="142" t="s">
        <v>144</v>
      </c>
      <c r="C38" s="195">
        <v>28</v>
      </c>
      <c r="D38" s="196" t="s">
        <v>190</v>
      </c>
      <c r="E38" s="164">
        <f>E36-E37</f>
        <v>0</v>
      </c>
    </row>
    <row r="39" spans="2:5" s="124" customFormat="1" ht="15" customHeight="1">
      <c r="B39" s="142" t="s">
        <v>146</v>
      </c>
      <c r="C39" s="195">
        <v>29</v>
      </c>
      <c r="D39" s="196" t="s">
        <v>191</v>
      </c>
      <c r="E39" s="164"/>
    </row>
    <row r="40" spans="2:5" s="124" customFormat="1" ht="15" customHeight="1">
      <c r="B40" s="142" t="s">
        <v>148</v>
      </c>
      <c r="C40" s="195">
        <v>30</v>
      </c>
      <c r="D40" s="196" t="s">
        <v>181</v>
      </c>
      <c r="E40" s="164">
        <v>-27026.598871944985</v>
      </c>
    </row>
    <row r="41" spans="2:5" s="124" customFormat="1" ht="15" customHeight="1" thickBot="1">
      <c r="B41" s="144" t="s">
        <v>151</v>
      </c>
      <c r="C41" s="197">
        <v>31</v>
      </c>
      <c r="D41" s="198" t="s">
        <v>192</v>
      </c>
      <c r="E41" s="161">
        <f>E29-E35+E38-E39+E40</f>
        <v>26645.523783750843</v>
      </c>
    </row>
    <row r="42" spans="2:5" s="124" customFormat="1" ht="9" customHeight="1" thickBot="1">
      <c r="C42" s="199"/>
      <c r="D42" s="201"/>
      <c r="E42" s="147"/>
    </row>
    <row r="43" spans="2:5" s="124" customFormat="1" ht="15" customHeight="1" thickBot="1">
      <c r="B43" s="148" t="s">
        <v>153</v>
      </c>
      <c r="C43" s="202">
        <v>32</v>
      </c>
      <c r="D43" s="203" t="s">
        <v>193</v>
      </c>
      <c r="E43" s="149">
        <f>E22+E41</f>
        <v>18830239.261694122</v>
      </c>
    </row>
    <row r="44" spans="2:5" ht="9" customHeight="1">
      <c r="C44" s="199"/>
      <c r="D44" s="201"/>
      <c r="E44" s="200"/>
    </row>
    <row r="45" spans="2:5" ht="15" customHeight="1" thickBot="1">
      <c r="C45" s="199"/>
      <c r="D45" s="231" t="s">
        <v>194</v>
      </c>
      <c r="E45" s="231"/>
    </row>
    <row r="46" spans="2:5" ht="15" customHeight="1">
      <c r="B46" s="140" t="s">
        <v>155</v>
      </c>
      <c r="C46" s="189">
        <v>33</v>
      </c>
      <c r="D46" s="204" t="s">
        <v>195</v>
      </c>
      <c r="E46" s="141">
        <v>0</v>
      </c>
    </row>
    <row r="47" spans="2:5" ht="15" customHeight="1">
      <c r="B47" s="142" t="s">
        <v>157</v>
      </c>
      <c r="C47" s="191">
        <v>34</v>
      </c>
      <c r="D47" s="192" t="s">
        <v>196</v>
      </c>
      <c r="E47" s="143">
        <v>0</v>
      </c>
    </row>
    <row r="48" spans="2:5" ht="15" customHeight="1">
      <c r="B48" s="142" t="s">
        <v>159</v>
      </c>
      <c r="C48" s="191">
        <v>35</v>
      </c>
      <c r="D48" s="192" t="s">
        <v>197</v>
      </c>
      <c r="E48" s="143">
        <v>0</v>
      </c>
    </row>
    <row r="49" spans="2:5" s="124" customFormat="1" ht="15" customHeight="1" thickBot="1">
      <c r="B49" s="144" t="s">
        <v>161</v>
      </c>
      <c r="C49" s="197">
        <v>36</v>
      </c>
      <c r="D49" s="198" t="s">
        <v>198</v>
      </c>
      <c r="E49" s="145">
        <f>E46-E47-E48</f>
        <v>0</v>
      </c>
    </row>
    <row r="50" spans="2:5" ht="8.25" customHeight="1">
      <c r="C50" s="199"/>
      <c r="D50" s="146"/>
      <c r="E50" s="200"/>
    </row>
    <row r="51" spans="2:5" ht="15" customHeight="1" thickBot="1">
      <c r="C51" s="231" t="s">
        <v>199</v>
      </c>
      <c r="D51" s="231"/>
      <c r="E51" s="231"/>
    </row>
    <row r="52" spans="2:5" ht="15" customHeight="1">
      <c r="B52" s="140" t="s">
        <v>163</v>
      </c>
      <c r="C52" s="189">
        <v>37</v>
      </c>
      <c r="D52" s="190" t="s">
        <v>200</v>
      </c>
      <c r="E52" s="162">
        <v>2301746.9441846702</v>
      </c>
    </row>
    <row r="53" spans="2:5" ht="15" customHeight="1">
      <c r="B53" s="142" t="s">
        <v>165</v>
      </c>
      <c r="C53" s="191">
        <v>38</v>
      </c>
      <c r="D53" s="193" t="s">
        <v>201</v>
      </c>
      <c r="E53" s="163">
        <v>0</v>
      </c>
    </row>
    <row r="54" spans="2:5" ht="15" customHeight="1">
      <c r="B54" s="142" t="s">
        <v>202</v>
      </c>
      <c r="C54" s="191">
        <v>39</v>
      </c>
      <c r="D54" s="193" t="s">
        <v>203</v>
      </c>
      <c r="E54" s="163">
        <v>0</v>
      </c>
    </row>
    <row r="55" spans="2:5" ht="15" customHeight="1">
      <c r="B55" s="142" t="s">
        <v>204</v>
      </c>
      <c r="C55" s="191">
        <v>40</v>
      </c>
      <c r="D55" s="193" t="s">
        <v>205</v>
      </c>
      <c r="E55" s="163">
        <v>0</v>
      </c>
    </row>
    <row r="56" spans="2:5" ht="15" customHeight="1">
      <c r="B56" s="142" t="s">
        <v>206</v>
      </c>
      <c r="C56" s="191">
        <v>41</v>
      </c>
      <c r="D56" s="193" t="s">
        <v>108</v>
      </c>
      <c r="E56" s="163">
        <v>0</v>
      </c>
    </row>
    <row r="57" spans="2:5" ht="15" customHeight="1">
      <c r="B57" s="142" t="s">
        <v>207</v>
      </c>
      <c r="C57" s="191">
        <v>42</v>
      </c>
      <c r="D57" s="193" t="s">
        <v>110</v>
      </c>
      <c r="E57" s="163">
        <v>0</v>
      </c>
    </row>
    <row r="58" spans="2:5" ht="15" customHeight="1">
      <c r="B58" s="142" t="s">
        <v>208</v>
      </c>
      <c r="C58" s="191">
        <v>43</v>
      </c>
      <c r="D58" s="193" t="s">
        <v>118</v>
      </c>
      <c r="E58" s="163">
        <v>0</v>
      </c>
    </row>
    <row r="59" spans="2:5" ht="15" customHeight="1">
      <c r="B59" s="142" t="s">
        <v>209</v>
      </c>
      <c r="C59" s="191">
        <v>44</v>
      </c>
      <c r="D59" s="193" t="s">
        <v>210</v>
      </c>
      <c r="E59" s="163">
        <v>258041.09</v>
      </c>
    </row>
    <row r="60" spans="2:5" ht="15" customHeight="1">
      <c r="B60" s="142" t="s">
        <v>211</v>
      </c>
      <c r="C60" s="191">
        <v>45</v>
      </c>
      <c r="D60" s="193" t="s">
        <v>212</v>
      </c>
      <c r="E60" s="163"/>
    </row>
    <row r="61" spans="2:5" s="146" customFormat="1" ht="15" customHeight="1" thickBot="1">
      <c r="B61" s="144" t="s">
        <v>213</v>
      </c>
      <c r="C61" s="150">
        <v>46</v>
      </c>
      <c r="D61" s="205" t="s">
        <v>214</v>
      </c>
      <c r="E61" s="161">
        <f>SUM(E52:E60)</f>
        <v>2559788.0341846701</v>
      </c>
    </row>
    <row r="62" spans="2:5" s="146" customFormat="1" ht="9" customHeight="1">
      <c r="C62" s="199"/>
      <c r="E62" s="147"/>
    </row>
    <row r="63" spans="2:5" s="146" customFormat="1" ht="15" customHeight="1" thickBot="1">
      <c r="C63" s="232" t="s">
        <v>215</v>
      </c>
      <c r="D63" s="232"/>
      <c r="E63" s="232"/>
    </row>
    <row r="64" spans="2:5" ht="15" customHeight="1">
      <c r="B64" s="140" t="s">
        <v>216</v>
      </c>
      <c r="C64" s="189">
        <v>47</v>
      </c>
      <c r="D64" s="190" t="s">
        <v>217</v>
      </c>
      <c r="E64" s="162">
        <v>9710972.3942486402</v>
      </c>
    </row>
    <row r="65" spans="2:5" ht="15" customHeight="1">
      <c r="B65" s="142" t="s">
        <v>218</v>
      </c>
      <c r="C65" s="191">
        <v>48</v>
      </c>
      <c r="D65" s="193" t="s">
        <v>219</v>
      </c>
      <c r="E65" s="163">
        <v>2336077.4014006103</v>
      </c>
    </row>
    <row r="66" spans="2:5" ht="15" customHeight="1">
      <c r="B66" s="142" t="s">
        <v>220</v>
      </c>
      <c r="C66" s="191">
        <v>49</v>
      </c>
      <c r="D66" s="193" t="s">
        <v>221</v>
      </c>
      <c r="E66" s="163">
        <v>733781.89004874998</v>
      </c>
    </row>
    <row r="67" spans="2:5" ht="15" customHeight="1">
      <c r="B67" s="142" t="s">
        <v>222</v>
      </c>
      <c r="C67" s="191">
        <v>50</v>
      </c>
      <c r="D67" s="193" t="s">
        <v>223</v>
      </c>
      <c r="E67" s="163">
        <v>590233.61</v>
      </c>
    </row>
    <row r="68" spans="2:5" ht="15" customHeight="1">
      <c r="B68" s="142" t="s">
        <v>224</v>
      </c>
      <c r="C68" s="191">
        <v>51</v>
      </c>
      <c r="D68" s="193" t="s">
        <v>225</v>
      </c>
      <c r="E68" s="163">
        <v>56582.337423999998</v>
      </c>
    </row>
    <row r="69" spans="2:5" ht="15" customHeight="1">
      <c r="B69" s="142" t="s">
        <v>226</v>
      </c>
      <c r="C69" s="191">
        <v>52</v>
      </c>
      <c r="D69" s="193" t="s">
        <v>227</v>
      </c>
      <c r="E69" s="165"/>
    </row>
    <row r="70" spans="2:5" ht="15" customHeight="1" thickBot="1">
      <c r="B70" s="151" t="s">
        <v>228</v>
      </c>
      <c r="C70" s="206">
        <v>53</v>
      </c>
      <c r="D70" s="207" t="s">
        <v>229</v>
      </c>
      <c r="E70" s="166">
        <v>-584785.10869381973</v>
      </c>
    </row>
    <row r="71" spans="2:5" ht="9" customHeight="1" thickBot="1">
      <c r="C71" s="222"/>
      <c r="D71" s="223"/>
      <c r="E71" s="160"/>
    </row>
    <row r="72" spans="2:5" s="124" customFormat="1" ht="15" customHeight="1">
      <c r="B72" s="140" t="s">
        <v>230</v>
      </c>
      <c r="C72" s="209">
        <v>54</v>
      </c>
      <c r="D72" s="210" t="s">
        <v>231</v>
      </c>
      <c r="E72" s="167">
        <f>E43+E49+E61-E64-E65-E66-E67-E68-E69+E70</f>
        <v>7377594.55406297</v>
      </c>
    </row>
    <row r="73" spans="2:5" s="124" customFormat="1" ht="15" customHeight="1">
      <c r="B73" s="142" t="s">
        <v>232</v>
      </c>
      <c r="C73" s="195">
        <v>55</v>
      </c>
      <c r="D73" s="196" t="s">
        <v>233</v>
      </c>
      <c r="E73" s="164">
        <v>4770</v>
      </c>
    </row>
    <row r="74" spans="2:5" s="124" customFormat="1" ht="15" customHeight="1" thickBot="1">
      <c r="B74" s="144" t="s">
        <v>234</v>
      </c>
      <c r="C74" s="197">
        <v>56</v>
      </c>
      <c r="D74" s="198" t="s">
        <v>235</v>
      </c>
      <c r="E74" s="161">
        <f>E72-E73</f>
        <v>7372824.55406297</v>
      </c>
    </row>
    <row r="75" spans="2:5">
      <c r="D75" s="146"/>
    </row>
    <row r="76" spans="2:5">
      <c r="C76" s="229"/>
      <c r="D76" s="229"/>
      <c r="E76" s="229"/>
    </row>
    <row r="77" spans="2:5">
      <c r="C77" s="230"/>
      <c r="D77" s="230"/>
      <c r="E77" s="230"/>
    </row>
    <row r="78" spans="2:5">
      <c r="C78" s="229"/>
      <c r="D78" s="229"/>
      <c r="E78" s="229"/>
    </row>
    <row r="79" spans="2:5">
      <c r="C79" s="230"/>
      <c r="D79" s="230"/>
      <c r="E79" s="230"/>
    </row>
    <row r="80" spans="2:5">
      <c r="C80" s="229"/>
      <c r="D80" s="229"/>
      <c r="E80" s="229"/>
    </row>
    <row r="81" spans="3:5">
      <c r="C81" s="230"/>
      <c r="D81" s="230"/>
      <c r="E81" s="230"/>
    </row>
  </sheetData>
  <mergeCells count="13">
    <mergeCell ref="B2:E2"/>
    <mergeCell ref="D4:E4"/>
    <mergeCell ref="C8:E8"/>
    <mergeCell ref="C78:E78"/>
    <mergeCell ref="C79:E79"/>
    <mergeCell ref="C81:E81"/>
    <mergeCell ref="C24:E24"/>
    <mergeCell ref="D45:E45"/>
    <mergeCell ref="C51:E51"/>
    <mergeCell ref="C63:E63"/>
    <mergeCell ref="C76:E76"/>
    <mergeCell ref="C77:E77"/>
    <mergeCell ref="C80:E80"/>
  </mergeCells>
  <printOptions horizontalCentered="1"/>
  <pageMargins left="0.2" right="0.2" top="0.26" bottom="0.2" header="0.17" footer="0.17"/>
  <pageSetup scale="6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1" tint="0.34998626667073579"/>
  </sheetPr>
  <dimension ref="A1:AL50"/>
  <sheetViews>
    <sheetView zoomScaleNormal="100" zoomScaleSheetLayoutView="50" workbookViewId="0">
      <selection activeCell="B8" sqref="B8:B10"/>
    </sheetView>
  </sheetViews>
  <sheetFormatPr defaultRowHeight="15"/>
  <cols>
    <col min="1" max="1" width="5.85546875" style="1" customWidth="1"/>
    <col min="2" max="2" width="49.5703125" style="1" customWidth="1"/>
    <col min="3" max="3" width="8.140625" style="1" customWidth="1"/>
    <col min="4" max="4" width="8.5703125" style="1" customWidth="1"/>
    <col min="5" max="5" width="7" style="1" customWidth="1"/>
    <col min="6" max="6" width="8.7109375" style="1" customWidth="1"/>
    <col min="7" max="7" width="13.28515625" style="1" customWidth="1"/>
    <col min="8" max="8" width="19.140625" style="1" customWidth="1"/>
    <col min="9" max="9" width="12.85546875" style="1" customWidth="1"/>
    <col min="10" max="10" width="9.28515625" style="1" customWidth="1"/>
    <col min="11" max="11" width="10.28515625" style="1" customWidth="1"/>
    <col min="12" max="12" width="10" style="1" customWidth="1"/>
    <col min="13" max="13" width="8.7109375" style="1" customWidth="1"/>
    <col min="14" max="14" width="10.28515625" style="1" customWidth="1"/>
    <col min="15" max="15" width="12.140625" style="1" customWidth="1"/>
    <col min="16" max="18" width="10.28515625" style="1" customWidth="1"/>
    <col min="19" max="19" width="10.42578125" style="1" customWidth="1"/>
    <col min="20" max="20" width="11" style="1" customWidth="1"/>
    <col min="21" max="22" width="10.42578125" style="1" customWidth="1"/>
    <col min="23" max="23" width="9.140625" style="1" customWidth="1"/>
    <col min="24" max="24" width="10" style="1" customWidth="1"/>
    <col min="25" max="25" width="12" style="1" customWidth="1"/>
    <col min="26" max="26" width="10.28515625" style="1" customWidth="1"/>
    <col min="27" max="27" width="10.140625" style="1" customWidth="1"/>
    <col min="28" max="28" width="3" style="1" customWidth="1"/>
    <col min="29" max="32" width="9.140625" style="1"/>
    <col min="33" max="34" width="10.28515625" style="1" customWidth="1"/>
    <col min="35" max="36" width="10.7109375" style="1" customWidth="1"/>
    <col min="37" max="16384" width="9.140625" style="1"/>
  </cols>
  <sheetData>
    <row r="1" spans="1:38">
      <c r="A1" s="235" t="s">
        <v>236</v>
      </c>
      <c r="B1" s="235"/>
    </row>
    <row r="2" spans="1:38">
      <c r="A2" s="155" t="s">
        <v>240</v>
      </c>
    </row>
    <row r="3" spans="1:38">
      <c r="A3" s="155" t="s">
        <v>242</v>
      </c>
    </row>
    <row r="4" spans="1:38">
      <c r="A4" s="155" t="s">
        <v>244</v>
      </c>
      <c r="F4" s="171"/>
      <c r="G4" s="171"/>
    </row>
    <row r="6" spans="1:38" ht="15" customHeight="1">
      <c r="C6" s="266" t="s">
        <v>82</v>
      </c>
      <c r="D6" s="266"/>
      <c r="E6" s="266"/>
      <c r="F6" s="266"/>
      <c r="G6" s="266"/>
      <c r="H6" s="266"/>
      <c r="I6" s="266"/>
      <c r="J6" s="266"/>
      <c r="K6" s="266"/>
      <c r="L6" s="266"/>
      <c r="M6" s="266"/>
      <c r="N6" s="266"/>
      <c r="O6" s="266"/>
      <c r="P6" s="266"/>
      <c r="Q6" s="266"/>
      <c r="R6" s="266"/>
      <c r="S6" s="266"/>
      <c r="T6" s="266"/>
      <c r="U6" s="266"/>
      <c r="V6" s="266"/>
      <c r="W6" s="266"/>
      <c r="X6" s="266"/>
      <c r="Y6" s="266"/>
      <c r="Z6" s="266"/>
      <c r="AA6" s="266"/>
      <c r="AC6" s="268" t="s">
        <v>83</v>
      </c>
      <c r="AD6" s="268"/>
      <c r="AE6" s="268"/>
      <c r="AF6" s="268"/>
      <c r="AG6" s="268"/>
      <c r="AH6" s="268"/>
      <c r="AI6" s="268"/>
      <c r="AJ6" s="268"/>
      <c r="AK6" s="268"/>
      <c r="AL6" s="268"/>
    </row>
    <row r="7" spans="1:38" ht="15.75" customHeight="1" thickBot="1">
      <c r="C7" s="267"/>
      <c r="D7" s="267"/>
      <c r="E7" s="267"/>
      <c r="F7" s="267"/>
      <c r="G7" s="267"/>
      <c r="H7" s="267"/>
      <c r="I7" s="267"/>
      <c r="J7" s="267"/>
      <c r="K7" s="267"/>
      <c r="L7" s="267"/>
      <c r="M7" s="267"/>
      <c r="N7" s="267"/>
      <c r="O7" s="267"/>
      <c r="P7" s="267"/>
      <c r="Q7" s="267"/>
      <c r="R7" s="267"/>
      <c r="S7" s="267"/>
      <c r="T7" s="267"/>
      <c r="U7" s="267"/>
      <c r="V7" s="267"/>
      <c r="W7" s="267"/>
      <c r="X7" s="267"/>
      <c r="Y7" s="267"/>
      <c r="Z7" s="267"/>
      <c r="AA7" s="267"/>
      <c r="AC7" s="269"/>
      <c r="AD7" s="269"/>
      <c r="AE7" s="269"/>
      <c r="AF7" s="269"/>
      <c r="AG7" s="269"/>
      <c r="AH7" s="269"/>
      <c r="AI7" s="269"/>
      <c r="AJ7" s="269"/>
      <c r="AK7" s="269"/>
      <c r="AL7" s="269"/>
    </row>
    <row r="8" spans="1:38" ht="89.25" customHeight="1">
      <c r="A8" s="236" t="s">
        <v>23</v>
      </c>
      <c r="B8" s="239" t="s">
        <v>70</v>
      </c>
      <c r="C8" s="245" t="s">
        <v>22</v>
      </c>
      <c r="D8" s="246"/>
      <c r="E8" s="246"/>
      <c r="F8" s="246"/>
      <c r="G8" s="247"/>
      <c r="H8" s="254" t="s">
        <v>239</v>
      </c>
      <c r="I8" s="248" t="s">
        <v>71</v>
      </c>
      <c r="J8" s="247"/>
      <c r="K8" s="248" t="s">
        <v>72</v>
      </c>
      <c r="L8" s="246"/>
      <c r="M8" s="246"/>
      <c r="N8" s="246"/>
      <c r="O8" s="247"/>
      <c r="P8" s="248" t="s">
        <v>73</v>
      </c>
      <c r="Q8" s="247"/>
      <c r="R8" s="248" t="s">
        <v>74</v>
      </c>
      <c r="S8" s="246"/>
      <c r="T8" s="246"/>
      <c r="U8" s="246"/>
      <c r="V8" s="246"/>
      <c r="W8" s="246"/>
      <c r="X8" s="246"/>
      <c r="Y8" s="247"/>
      <c r="Z8" s="248" t="s">
        <v>77</v>
      </c>
      <c r="AA8" s="263"/>
      <c r="AC8" s="257" t="s">
        <v>71</v>
      </c>
      <c r="AD8" s="258"/>
      <c r="AE8" s="258" t="s">
        <v>72</v>
      </c>
      <c r="AF8" s="258"/>
      <c r="AG8" s="258" t="s">
        <v>78</v>
      </c>
      <c r="AH8" s="258"/>
      <c r="AI8" s="258" t="s">
        <v>79</v>
      </c>
      <c r="AJ8" s="258"/>
      <c r="AK8" s="258" t="s">
        <v>77</v>
      </c>
      <c r="AL8" s="270"/>
    </row>
    <row r="9" spans="1:38" ht="41.25" customHeight="1">
      <c r="A9" s="237"/>
      <c r="B9" s="240"/>
      <c r="C9" s="242" t="s">
        <v>15</v>
      </c>
      <c r="D9" s="243"/>
      <c r="E9" s="243"/>
      <c r="F9" s="244"/>
      <c r="G9" s="11" t="s">
        <v>16</v>
      </c>
      <c r="H9" s="255"/>
      <c r="I9" s="249" t="s">
        <v>0</v>
      </c>
      <c r="J9" s="249" t="s">
        <v>1</v>
      </c>
      <c r="K9" s="253" t="s">
        <v>0</v>
      </c>
      <c r="L9" s="243"/>
      <c r="M9" s="243"/>
      <c r="N9" s="244"/>
      <c r="O9" s="11" t="s">
        <v>1</v>
      </c>
      <c r="P9" s="249" t="s">
        <v>80</v>
      </c>
      <c r="Q9" s="249" t="s">
        <v>81</v>
      </c>
      <c r="R9" s="253" t="s">
        <v>75</v>
      </c>
      <c r="S9" s="243"/>
      <c r="T9" s="243"/>
      <c r="U9" s="244"/>
      <c r="V9" s="253" t="s">
        <v>76</v>
      </c>
      <c r="W9" s="243"/>
      <c r="X9" s="243"/>
      <c r="Y9" s="244"/>
      <c r="Z9" s="249" t="s">
        <v>17</v>
      </c>
      <c r="AA9" s="251" t="s">
        <v>18</v>
      </c>
      <c r="AC9" s="259" t="s">
        <v>0</v>
      </c>
      <c r="AD9" s="261" t="s">
        <v>1</v>
      </c>
      <c r="AE9" s="261" t="s">
        <v>0</v>
      </c>
      <c r="AF9" s="261" t="s">
        <v>1</v>
      </c>
      <c r="AG9" s="261" t="s">
        <v>80</v>
      </c>
      <c r="AH9" s="261" t="s">
        <v>81</v>
      </c>
      <c r="AI9" s="261" t="s">
        <v>75</v>
      </c>
      <c r="AJ9" s="261" t="s">
        <v>76</v>
      </c>
      <c r="AK9" s="261" t="s">
        <v>17</v>
      </c>
      <c r="AL9" s="271" t="s">
        <v>18</v>
      </c>
    </row>
    <row r="10" spans="1:38" ht="83.25" customHeight="1" thickBot="1">
      <c r="A10" s="238"/>
      <c r="B10" s="241"/>
      <c r="C10" s="173" t="s">
        <v>19</v>
      </c>
      <c r="D10" s="2" t="s">
        <v>20</v>
      </c>
      <c r="E10" s="2" t="s">
        <v>21</v>
      </c>
      <c r="F10" s="2" t="s">
        <v>10</v>
      </c>
      <c r="G10" s="2" t="s">
        <v>10</v>
      </c>
      <c r="H10" s="256"/>
      <c r="I10" s="250"/>
      <c r="J10" s="250"/>
      <c r="K10" s="2" t="s">
        <v>19</v>
      </c>
      <c r="L10" s="2" t="s">
        <v>20</v>
      </c>
      <c r="M10" s="2" t="s">
        <v>21</v>
      </c>
      <c r="N10" s="2" t="s">
        <v>10</v>
      </c>
      <c r="O10" s="2" t="s">
        <v>10</v>
      </c>
      <c r="P10" s="250"/>
      <c r="Q10" s="250"/>
      <c r="R10" s="2" t="s">
        <v>19</v>
      </c>
      <c r="S10" s="2" t="s">
        <v>20</v>
      </c>
      <c r="T10" s="2" t="s">
        <v>21</v>
      </c>
      <c r="U10" s="2" t="s">
        <v>10</v>
      </c>
      <c r="V10" s="2" t="s">
        <v>19</v>
      </c>
      <c r="W10" s="2" t="s">
        <v>20</v>
      </c>
      <c r="X10" s="2" t="s">
        <v>21</v>
      </c>
      <c r="Y10" s="2" t="s">
        <v>10</v>
      </c>
      <c r="Z10" s="250"/>
      <c r="AA10" s="252"/>
      <c r="AC10" s="260"/>
      <c r="AD10" s="262"/>
      <c r="AE10" s="262"/>
      <c r="AF10" s="262"/>
      <c r="AG10" s="262"/>
      <c r="AH10" s="262"/>
      <c r="AI10" s="262"/>
      <c r="AJ10" s="262"/>
      <c r="AK10" s="262"/>
      <c r="AL10" s="272"/>
    </row>
    <row r="11" spans="1:38" ht="24.95" customHeight="1" thickBot="1">
      <c r="A11" s="12" t="s">
        <v>24</v>
      </c>
      <c r="B11" s="3" t="s">
        <v>25</v>
      </c>
      <c r="C11" s="66">
        <f>SUM(C12:C15)</f>
        <v>2402</v>
      </c>
      <c r="D11" s="67">
        <f>SUM(D12:D15)</f>
        <v>4</v>
      </c>
      <c r="E11" s="67">
        <f>SUM(E12:E15)</f>
        <v>200</v>
      </c>
      <c r="F11" s="67">
        <f>SUM(F12:F15)</f>
        <v>2606</v>
      </c>
      <c r="G11" s="67">
        <f>SUM(G12:G15)</f>
        <v>2837</v>
      </c>
      <c r="H11" s="28"/>
      <c r="I11" s="67">
        <f t="shared" ref="I11:AA11" si="0">SUM(I12:I15)</f>
        <v>530336.99385600095</v>
      </c>
      <c r="J11" s="67">
        <f t="shared" si="0"/>
        <v>6037.1243910000003</v>
      </c>
      <c r="K11" s="67">
        <f t="shared" si="0"/>
        <v>526579.31532800337</v>
      </c>
      <c r="L11" s="67">
        <f t="shared" si="0"/>
        <v>2357.5200000000004</v>
      </c>
      <c r="M11" s="67">
        <f t="shared" si="0"/>
        <v>1196.5150140000001</v>
      </c>
      <c r="N11" s="67">
        <f t="shared" si="0"/>
        <v>530133.3503420034</v>
      </c>
      <c r="O11" s="67">
        <f t="shared" si="0"/>
        <v>6037.1243910000003</v>
      </c>
      <c r="P11" s="67">
        <f t="shared" si="0"/>
        <v>416229.2656960109</v>
      </c>
      <c r="Q11" s="67">
        <f t="shared" si="0"/>
        <v>376163.81265569583</v>
      </c>
      <c r="R11" s="67">
        <f t="shared" si="0"/>
        <v>227924.09</v>
      </c>
      <c r="S11" s="67">
        <f t="shared" si="0"/>
        <v>0</v>
      </c>
      <c r="T11" s="67">
        <f t="shared" si="0"/>
        <v>10000</v>
      </c>
      <c r="U11" s="67">
        <f>SUM(U12:U15)</f>
        <v>237924.09</v>
      </c>
      <c r="V11" s="67">
        <f>SUM(V12:V15)</f>
        <v>227924.09</v>
      </c>
      <c r="W11" s="67">
        <f>SUM(W12:W15)</f>
        <v>0</v>
      </c>
      <c r="X11" s="67">
        <f>SUM(X12:X15)</f>
        <v>10000</v>
      </c>
      <c r="Y11" s="67">
        <f t="shared" si="0"/>
        <v>237924.09</v>
      </c>
      <c r="Z11" s="67">
        <f>SUM(Z12:Z15)</f>
        <v>322491.69</v>
      </c>
      <c r="AA11" s="68">
        <f>SUM(AA12:AA15)</f>
        <v>322491.69</v>
      </c>
      <c r="AC11" s="66">
        <f t="shared" ref="AC11:AL11" si="1">SUM(AC12:AC15)</f>
        <v>0</v>
      </c>
      <c r="AD11" s="67">
        <f t="shared" si="1"/>
        <v>0</v>
      </c>
      <c r="AE11" s="67">
        <f t="shared" si="1"/>
        <v>0</v>
      </c>
      <c r="AF11" s="67">
        <f t="shared" si="1"/>
        <v>0</v>
      </c>
      <c r="AG11" s="67">
        <f t="shared" si="1"/>
        <v>0</v>
      </c>
      <c r="AH11" s="67">
        <f t="shared" si="1"/>
        <v>0</v>
      </c>
      <c r="AI11" s="67">
        <f t="shared" si="1"/>
        <v>0</v>
      </c>
      <c r="AJ11" s="67">
        <f t="shared" si="1"/>
        <v>0</v>
      </c>
      <c r="AK11" s="67">
        <f t="shared" si="1"/>
        <v>0</v>
      </c>
      <c r="AL11" s="68">
        <f t="shared" si="1"/>
        <v>0</v>
      </c>
    </row>
    <row r="12" spans="1:38" s="4" customFormat="1" ht="24.95" customHeight="1">
      <c r="A12" s="16"/>
      <c r="B12" s="21" t="s">
        <v>26</v>
      </c>
      <c r="C12" s="174">
        <v>2402</v>
      </c>
      <c r="D12" s="41">
        <v>4</v>
      </c>
      <c r="E12" s="41">
        <v>200</v>
      </c>
      <c r="F12" s="41">
        <f>SUM(C12:E12)</f>
        <v>2606</v>
      </c>
      <c r="G12" s="70">
        <v>2837</v>
      </c>
      <c r="H12" s="28"/>
      <c r="I12" s="70">
        <v>530336.99385600095</v>
      </c>
      <c r="J12" s="70">
        <v>6037.1243910000003</v>
      </c>
      <c r="K12" s="70">
        <v>526579.31532800337</v>
      </c>
      <c r="L12" s="70">
        <v>2357.5200000000004</v>
      </c>
      <c r="M12" s="70">
        <v>1196.5150140000001</v>
      </c>
      <c r="N12" s="54">
        <f>SUM(K12:M12)</f>
        <v>530133.3503420034</v>
      </c>
      <c r="O12" s="70">
        <v>6037.1243910000003</v>
      </c>
      <c r="P12" s="70">
        <v>416229.2656960109</v>
      </c>
      <c r="Q12" s="70">
        <v>376163.81265569583</v>
      </c>
      <c r="R12" s="70">
        <v>227924.09</v>
      </c>
      <c r="S12" s="70">
        <v>0</v>
      </c>
      <c r="T12" s="70">
        <v>10000</v>
      </c>
      <c r="U12" s="41">
        <f>SUM(R12:T12)</f>
        <v>237924.09</v>
      </c>
      <c r="V12" s="70">
        <v>227924.09</v>
      </c>
      <c r="W12" s="70">
        <v>0</v>
      </c>
      <c r="X12" s="70">
        <v>10000</v>
      </c>
      <c r="Y12" s="41">
        <f>SUM(V12:X12)</f>
        <v>237924.09</v>
      </c>
      <c r="Z12" s="70">
        <v>322491.69</v>
      </c>
      <c r="AA12" s="71">
        <v>322491.69</v>
      </c>
      <c r="AC12" s="69"/>
      <c r="AD12" s="70"/>
      <c r="AE12" s="70"/>
      <c r="AF12" s="70"/>
      <c r="AG12" s="70"/>
      <c r="AH12" s="70"/>
      <c r="AI12" s="70"/>
      <c r="AJ12" s="70"/>
      <c r="AK12" s="70"/>
      <c r="AL12" s="71"/>
    </row>
    <row r="13" spans="1:38" ht="24.95" customHeight="1">
      <c r="A13" s="17"/>
      <c r="B13" s="65" t="s">
        <v>27</v>
      </c>
      <c r="C13" s="175"/>
      <c r="D13" s="42"/>
      <c r="E13" s="42"/>
      <c r="F13" s="42">
        <f>SUM(C13:E13)</f>
        <v>0</v>
      </c>
      <c r="G13" s="73">
        <v>0</v>
      </c>
      <c r="H13" s="102"/>
      <c r="I13" s="73">
        <v>0</v>
      </c>
      <c r="J13" s="73">
        <v>0</v>
      </c>
      <c r="K13" s="73"/>
      <c r="L13" s="73"/>
      <c r="M13" s="73"/>
      <c r="N13" s="55">
        <f>SUM(K13:M13)</f>
        <v>0</v>
      </c>
      <c r="O13" s="73"/>
      <c r="P13" s="170">
        <v>0</v>
      </c>
      <c r="Q13" s="170">
        <v>0</v>
      </c>
      <c r="R13" s="170"/>
      <c r="S13" s="170"/>
      <c r="T13" s="170"/>
      <c r="U13" s="42">
        <f>SUM(R13:T13)</f>
        <v>0</v>
      </c>
      <c r="V13" s="170">
        <v>0</v>
      </c>
      <c r="W13" s="170">
        <v>0</v>
      </c>
      <c r="X13" s="170">
        <v>0</v>
      </c>
      <c r="Y13" s="42">
        <f>SUM(V13:X13)</f>
        <v>0</v>
      </c>
      <c r="Z13" s="73">
        <v>0</v>
      </c>
      <c r="AA13" s="74">
        <v>0</v>
      </c>
      <c r="AC13" s="72"/>
      <c r="AD13" s="73"/>
      <c r="AE13" s="73"/>
      <c r="AF13" s="73"/>
      <c r="AG13" s="73"/>
      <c r="AH13" s="73"/>
      <c r="AI13" s="73"/>
      <c r="AJ13" s="73"/>
      <c r="AK13" s="73"/>
      <c r="AL13" s="74"/>
    </row>
    <row r="14" spans="1:38" ht="24.95" customHeight="1">
      <c r="A14" s="17"/>
      <c r="B14" s="65" t="s">
        <v>28</v>
      </c>
      <c r="C14" s="175"/>
      <c r="D14" s="42"/>
      <c r="E14" s="42"/>
      <c r="F14" s="42">
        <f>SUM(C14:E14)</f>
        <v>0</v>
      </c>
      <c r="G14" s="73">
        <v>0</v>
      </c>
      <c r="H14" s="102"/>
      <c r="I14" s="73">
        <v>0</v>
      </c>
      <c r="J14" s="73">
        <v>0</v>
      </c>
      <c r="K14" s="73"/>
      <c r="L14" s="73"/>
      <c r="M14" s="73"/>
      <c r="N14" s="55">
        <f>SUM(K14:M14)</f>
        <v>0</v>
      </c>
      <c r="O14" s="73"/>
      <c r="P14" s="73">
        <v>0</v>
      </c>
      <c r="Q14" s="73">
        <v>0</v>
      </c>
      <c r="R14" s="73"/>
      <c r="S14" s="73"/>
      <c r="T14" s="73"/>
      <c r="U14" s="42">
        <f>SUM(R14:T14)</f>
        <v>0</v>
      </c>
      <c r="V14" s="73">
        <v>0</v>
      </c>
      <c r="W14" s="73">
        <v>0</v>
      </c>
      <c r="X14" s="73">
        <v>0</v>
      </c>
      <c r="Y14" s="42">
        <f>SUM(V14:X14)</f>
        <v>0</v>
      </c>
      <c r="Z14" s="73">
        <v>0</v>
      </c>
      <c r="AA14" s="74">
        <v>0</v>
      </c>
      <c r="AC14" s="72"/>
      <c r="AD14" s="73"/>
      <c r="AE14" s="73"/>
      <c r="AF14" s="73"/>
      <c r="AG14" s="73"/>
      <c r="AH14" s="73"/>
      <c r="AI14" s="73"/>
      <c r="AJ14" s="73"/>
      <c r="AK14" s="73"/>
      <c r="AL14" s="74"/>
    </row>
    <row r="15" spans="1:38" ht="24.95" customHeight="1" thickBot="1">
      <c r="A15" s="18"/>
      <c r="B15" s="22" t="s">
        <v>29</v>
      </c>
      <c r="C15" s="176"/>
      <c r="D15" s="43"/>
      <c r="E15" s="43"/>
      <c r="F15" s="43">
        <f>SUM(C15:E15)</f>
        <v>0</v>
      </c>
      <c r="G15" s="76">
        <v>0</v>
      </c>
      <c r="H15" s="30"/>
      <c r="I15" s="76">
        <v>0</v>
      </c>
      <c r="J15" s="76">
        <v>0</v>
      </c>
      <c r="K15" s="76"/>
      <c r="L15" s="76"/>
      <c r="M15" s="76"/>
      <c r="N15" s="56">
        <f>SUM(K15:M15)</f>
        <v>0</v>
      </c>
      <c r="O15" s="76"/>
      <c r="P15" s="76">
        <v>0</v>
      </c>
      <c r="Q15" s="76">
        <v>0</v>
      </c>
      <c r="R15" s="76"/>
      <c r="S15" s="76"/>
      <c r="T15" s="76"/>
      <c r="U15" s="43">
        <f>SUM(R15:T15)</f>
        <v>0</v>
      </c>
      <c r="V15" s="76">
        <v>0</v>
      </c>
      <c r="W15" s="76">
        <v>0</v>
      </c>
      <c r="X15" s="76">
        <v>0</v>
      </c>
      <c r="Y15" s="43">
        <f>SUM(V15:X15)</f>
        <v>0</v>
      </c>
      <c r="Z15" s="76">
        <v>0</v>
      </c>
      <c r="AA15" s="77">
        <v>0</v>
      </c>
      <c r="AC15" s="75"/>
      <c r="AD15" s="76"/>
      <c r="AE15" s="76"/>
      <c r="AF15" s="76"/>
      <c r="AG15" s="76"/>
      <c r="AH15" s="76"/>
      <c r="AI15" s="76"/>
      <c r="AJ15" s="76"/>
      <c r="AK15" s="76"/>
      <c r="AL15" s="77"/>
    </row>
    <row r="16" spans="1:38" ht="24.95" customHeight="1" thickBot="1">
      <c r="A16" s="12" t="s">
        <v>30</v>
      </c>
      <c r="B16" s="3" t="s">
        <v>11</v>
      </c>
      <c r="C16" s="177">
        <v>8186</v>
      </c>
      <c r="D16" s="44">
        <v>22894</v>
      </c>
      <c r="E16" s="44">
        <v>71</v>
      </c>
      <c r="F16" s="44">
        <f>SUM(C16:E16)</f>
        <v>31151</v>
      </c>
      <c r="G16" s="79">
        <v>1293</v>
      </c>
      <c r="H16" s="29"/>
      <c r="I16" s="79">
        <v>840370.0249300038</v>
      </c>
      <c r="J16" s="79">
        <v>0</v>
      </c>
      <c r="K16" s="79">
        <v>396652.78492999787</v>
      </c>
      <c r="L16" s="79">
        <v>442189.23999999976</v>
      </c>
      <c r="M16" s="79">
        <v>964</v>
      </c>
      <c r="N16" s="57">
        <f>SUM(K16:M16)</f>
        <v>839806.02492999763</v>
      </c>
      <c r="O16" s="79"/>
      <c r="P16" s="79">
        <v>832366.14924299764</v>
      </c>
      <c r="Q16" s="79">
        <v>832366.14924299764</v>
      </c>
      <c r="R16" s="79">
        <v>15581.710000000001</v>
      </c>
      <c r="S16" s="79">
        <v>92556.939999999988</v>
      </c>
      <c r="T16" s="79">
        <v>0</v>
      </c>
      <c r="U16" s="44">
        <f>SUM(R16:T16)</f>
        <v>108138.65</v>
      </c>
      <c r="V16" s="79">
        <v>15581.710000000001</v>
      </c>
      <c r="W16" s="79">
        <v>92556.939999999988</v>
      </c>
      <c r="X16" s="79">
        <v>0</v>
      </c>
      <c r="Y16" s="44">
        <f>SUM(V16:X16)</f>
        <v>108138.65</v>
      </c>
      <c r="Z16" s="79">
        <v>114704.37</v>
      </c>
      <c r="AA16" s="80">
        <v>114704.37</v>
      </c>
      <c r="AC16" s="78"/>
      <c r="AD16" s="79"/>
      <c r="AE16" s="79"/>
      <c r="AF16" s="79"/>
      <c r="AG16" s="79"/>
      <c r="AH16" s="79"/>
      <c r="AI16" s="79"/>
      <c r="AJ16" s="79"/>
      <c r="AK16" s="79"/>
      <c r="AL16" s="80"/>
    </row>
    <row r="17" spans="1:38" ht="24.95" customHeight="1" thickBot="1">
      <c r="A17" s="12" t="s">
        <v>31</v>
      </c>
      <c r="B17" s="3" t="s">
        <v>32</v>
      </c>
      <c r="C17" s="178">
        <f t="shared" ref="C17:E17" si="2">SUM(C18:C19)</f>
        <v>35739</v>
      </c>
      <c r="D17" s="45">
        <f t="shared" si="2"/>
        <v>1263</v>
      </c>
      <c r="E17" s="45">
        <f t="shared" si="2"/>
        <v>748</v>
      </c>
      <c r="F17" s="45">
        <f>SUM(F18:F19)</f>
        <v>37750</v>
      </c>
      <c r="G17" s="45">
        <f t="shared" ref="G17:AA17" si="3">SUM(G18:G19)</f>
        <v>36900</v>
      </c>
      <c r="H17" s="32"/>
      <c r="I17" s="45">
        <f t="shared" si="3"/>
        <v>628837.9452652944</v>
      </c>
      <c r="J17" s="45">
        <f t="shared" si="3"/>
        <v>15177.893979474387</v>
      </c>
      <c r="K17" s="45">
        <f t="shared" si="3"/>
        <v>576843.19187301316</v>
      </c>
      <c r="L17" s="45">
        <f t="shared" si="3"/>
        <v>21441.38367127399</v>
      </c>
      <c r="M17" s="45">
        <f t="shared" si="3"/>
        <v>12749.315441000004</v>
      </c>
      <c r="N17" s="45">
        <f t="shared" si="3"/>
        <v>611033.89098528714</v>
      </c>
      <c r="O17" s="45">
        <f t="shared" si="3"/>
        <v>13786.055992468835</v>
      </c>
      <c r="P17" s="45">
        <f t="shared" si="3"/>
        <v>537900.00230136188</v>
      </c>
      <c r="Q17" s="45">
        <f t="shared" si="3"/>
        <v>499935.95459927525</v>
      </c>
      <c r="R17" s="45">
        <f t="shared" si="3"/>
        <v>7969.68</v>
      </c>
      <c r="S17" s="45">
        <f t="shared" si="3"/>
        <v>905</v>
      </c>
      <c r="T17" s="45">
        <f t="shared" si="3"/>
        <v>528.9</v>
      </c>
      <c r="U17" s="45">
        <f t="shared" si="3"/>
        <v>9403.58</v>
      </c>
      <c r="V17" s="45">
        <f t="shared" si="3"/>
        <v>7969.68</v>
      </c>
      <c r="W17" s="45">
        <f t="shared" si="3"/>
        <v>-53.5</v>
      </c>
      <c r="X17" s="45">
        <f t="shared" si="3"/>
        <v>528.9</v>
      </c>
      <c r="Y17" s="45">
        <f t="shared" si="3"/>
        <v>8445.08</v>
      </c>
      <c r="Z17" s="45">
        <f t="shared" si="3"/>
        <v>14327.819999999998</v>
      </c>
      <c r="AA17" s="179">
        <f t="shared" si="3"/>
        <v>13369.319999999998</v>
      </c>
      <c r="AC17" s="66">
        <f t="shared" ref="AC17:AL17" si="4">SUM(AC18:AC19)</f>
        <v>790.0312697260274</v>
      </c>
      <c r="AD17" s="67">
        <f t="shared" si="4"/>
        <v>0</v>
      </c>
      <c r="AE17" s="67">
        <f t="shared" si="4"/>
        <v>790.0312697260274</v>
      </c>
      <c r="AF17" s="67">
        <f t="shared" si="4"/>
        <v>0</v>
      </c>
      <c r="AG17" s="67">
        <f t="shared" si="4"/>
        <v>209.75266665753429</v>
      </c>
      <c r="AH17" s="67">
        <f t="shared" si="4"/>
        <v>209.75266665753429</v>
      </c>
      <c r="AI17" s="67">
        <f t="shared" si="4"/>
        <v>1012</v>
      </c>
      <c r="AJ17" s="67">
        <f t="shared" si="4"/>
        <v>1012</v>
      </c>
      <c r="AK17" s="67">
        <f t="shared" si="4"/>
        <v>1012</v>
      </c>
      <c r="AL17" s="68">
        <f t="shared" si="4"/>
        <v>1012</v>
      </c>
    </row>
    <row r="18" spans="1:38" ht="24.95" customHeight="1">
      <c r="A18" s="16"/>
      <c r="B18" s="5" t="s">
        <v>33</v>
      </c>
      <c r="C18" s="180">
        <v>35201</v>
      </c>
      <c r="D18" s="46">
        <v>60</v>
      </c>
      <c r="E18" s="46">
        <v>747</v>
      </c>
      <c r="F18" s="46">
        <f>SUM(C18:E18)</f>
        <v>36008</v>
      </c>
      <c r="G18" s="82">
        <v>34690</v>
      </c>
      <c r="H18" s="31"/>
      <c r="I18" s="82">
        <v>567930.45644102048</v>
      </c>
      <c r="J18" s="82">
        <v>0</v>
      </c>
      <c r="K18" s="82">
        <v>539736.47367501317</v>
      </c>
      <c r="L18" s="82">
        <v>689.97298599999999</v>
      </c>
      <c r="M18" s="82">
        <v>12714.315441000004</v>
      </c>
      <c r="N18" s="58">
        <f>SUM(K18:M18)</f>
        <v>553140.76210201322</v>
      </c>
      <c r="O18" s="82">
        <v>0</v>
      </c>
      <c r="P18" s="82">
        <v>466994.6928280195</v>
      </c>
      <c r="Q18" s="82">
        <v>462350.46351295098</v>
      </c>
      <c r="R18" s="82">
        <v>7000</v>
      </c>
      <c r="S18" s="82">
        <v>0</v>
      </c>
      <c r="T18" s="82">
        <v>528.9</v>
      </c>
      <c r="U18" s="46">
        <f>SUM(R18:T18)</f>
        <v>7528.9</v>
      </c>
      <c r="V18" s="82">
        <v>7000</v>
      </c>
      <c r="W18" s="82">
        <v>0</v>
      </c>
      <c r="X18" s="82">
        <v>528.9</v>
      </c>
      <c r="Y18" s="46">
        <f>SUM(V18:X18)</f>
        <v>7528.9</v>
      </c>
      <c r="Z18" s="82">
        <v>12453.139999999998</v>
      </c>
      <c r="AA18" s="83">
        <v>12453.139999999998</v>
      </c>
      <c r="AC18" s="81"/>
      <c r="AD18" s="82"/>
      <c r="AE18" s="82"/>
      <c r="AF18" s="82"/>
      <c r="AG18" s="82"/>
      <c r="AH18" s="82"/>
      <c r="AI18" s="82"/>
      <c r="AJ18" s="82"/>
      <c r="AK18" s="82"/>
      <c r="AL18" s="83"/>
    </row>
    <row r="19" spans="1:38" ht="24.95" customHeight="1" thickBot="1">
      <c r="A19" s="18"/>
      <c r="B19" s="23" t="s">
        <v>34</v>
      </c>
      <c r="C19" s="181">
        <v>538</v>
      </c>
      <c r="D19" s="47">
        <v>1203</v>
      </c>
      <c r="E19" s="47">
        <v>1</v>
      </c>
      <c r="F19" s="47">
        <f>SUM(C19:E19)</f>
        <v>1742</v>
      </c>
      <c r="G19" s="85">
        <v>2210</v>
      </c>
      <c r="H19" s="30"/>
      <c r="I19" s="85">
        <v>60907.488824273889</v>
      </c>
      <c r="J19" s="85">
        <v>15177.893979474387</v>
      </c>
      <c r="K19" s="85">
        <v>37106.718197999973</v>
      </c>
      <c r="L19" s="85">
        <v>20751.41068527399</v>
      </c>
      <c r="M19" s="85">
        <v>35</v>
      </c>
      <c r="N19" s="59">
        <f>SUM(K19:M19)</f>
        <v>57893.128883273966</v>
      </c>
      <c r="O19" s="85">
        <v>13786.055992468835</v>
      </c>
      <c r="P19" s="85">
        <v>70905.309473342437</v>
      </c>
      <c r="Q19" s="85">
        <v>37585.491086324277</v>
      </c>
      <c r="R19" s="85">
        <v>969.68</v>
      </c>
      <c r="S19" s="85">
        <v>905</v>
      </c>
      <c r="T19" s="85">
        <v>0</v>
      </c>
      <c r="U19" s="47">
        <f>SUM(R19:T19)</f>
        <v>1874.6799999999998</v>
      </c>
      <c r="V19" s="85">
        <v>969.68</v>
      </c>
      <c r="W19" s="85">
        <v>-53.5</v>
      </c>
      <c r="X19" s="85">
        <v>0</v>
      </c>
      <c r="Y19" s="47">
        <f>SUM(V19:X19)</f>
        <v>916.18</v>
      </c>
      <c r="Z19" s="85">
        <v>1874.6799999999998</v>
      </c>
      <c r="AA19" s="86">
        <v>916.17999999999984</v>
      </c>
      <c r="AC19" s="84">
        <v>790.0312697260274</v>
      </c>
      <c r="AD19" s="85"/>
      <c r="AE19" s="84">
        <v>790.0312697260274</v>
      </c>
      <c r="AF19" s="85"/>
      <c r="AG19" s="85">
        <v>209.75266665753429</v>
      </c>
      <c r="AH19" s="85">
        <v>209.75266665753429</v>
      </c>
      <c r="AI19" s="85">
        <v>1012</v>
      </c>
      <c r="AJ19" s="85">
        <v>1012</v>
      </c>
      <c r="AK19" s="85">
        <v>1012</v>
      </c>
      <c r="AL19" s="86">
        <v>1012</v>
      </c>
    </row>
    <row r="20" spans="1:38" ht="24.95" customHeight="1" thickBot="1">
      <c r="A20" s="12" t="s">
        <v>35</v>
      </c>
      <c r="B20" s="3" t="s">
        <v>2</v>
      </c>
      <c r="C20" s="182">
        <v>83391</v>
      </c>
      <c r="D20" s="48">
        <v>7912</v>
      </c>
      <c r="E20" s="48">
        <v>3316</v>
      </c>
      <c r="F20" s="48">
        <f>SUM(C20:E20)</f>
        <v>94619</v>
      </c>
      <c r="G20" s="88">
        <v>87122</v>
      </c>
      <c r="H20" s="29"/>
      <c r="I20" s="88">
        <v>66802440.462980866</v>
      </c>
      <c r="J20" s="88">
        <v>0</v>
      </c>
      <c r="K20" s="88">
        <v>51815427.981535345</v>
      </c>
      <c r="L20" s="88">
        <v>9333557.0578469876</v>
      </c>
      <c r="M20" s="88">
        <v>3542083.2932220148</v>
      </c>
      <c r="N20" s="60">
        <f>SUM(K20:M20)</f>
        <v>64691068.332604349</v>
      </c>
      <c r="O20" s="88">
        <v>0</v>
      </c>
      <c r="P20" s="88">
        <v>61244049.333808355</v>
      </c>
      <c r="Q20" s="88">
        <v>61244049.333808355</v>
      </c>
      <c r="R20" s="88">
        <v>34068909.725467376</v>
      </c>
      <c r="S20" s="88">
        <v>6330547.4439159539</v>
      </c>
      <c r="T20" s="88">
        <v>3325273.7349682483</v>
      </c>
      <c r="U20" s="48">
        <f>SUM(R20:T20)</f>
        <v>43724730.904351577</v>
      </c>
      <c r="V20" s="88">
        <v>34068909.725467376</v>
      </c>
      <c r="W20" s="88">
        <v>6330547.4439159539</v>
      </c>
      <c r="X20" s="88">
        <v>3325273.7349682483</v>
      </c>
      <c r="Y20" s="48">
        <f>SUM(V20:X20)</f>
        <v>43724730.904351577</v>
      </c>
      <c r="Z20" s="88">
        <v>43562713.504923619</v>
      </c>
      <c r="AA20" s="89">
        <v>43562713.504923619</v>
      </c>
      <c r="AC20" s="87"/>
      <c r="AD20" s="88"/>
      <c r="AE20" s="88">
        <v>-12923.75518</v>
      </c>
      <c r="AF20" s="88"/>
      <c r="AG20" s="88">
        <v>90069.249506000167</v>
      </c>
      <c r="AH20" s="88">
        <v>90069.249506000167</v>
      </c>
      <c r="AI20" s="88">
        <v>186715.09304569371</v>
      </c>
      <c r="AJ20" s="88">
        <v>186715.09304569371</v>
      </c>
      <c r="AK20" s="88">
        <v>26740.44451237435</v>
      </c>
      <c r="AL20" s="89">
        <v>26740.44451237435</v>
      </c>
    </row>
    <row r="21" spans="1:38" ht="24.95" customHeight="1" thickBot="1">
      <c r="A21" s="12" t="s">
        <v>36</v>
      </c>
      <c r="B21" s="3" t="s">
        <v>37</v>
      </c>
      <c r="C21" s="178">
        <f t="shared" ref="C21:AA21" si="5">SUM(C22:C23)</f>
        <v>1253</v>
      </c>
      <c r="D21" s="45">
        <f t="shared" si="5"/>
        <v>1362</v>
      </c>
      <c r="E21" s="45">
        <f t="shared" si="5"/>
        <v>5</v>
      </c>
      <c r="F21" s="45">
        <f>SUM(F22:F23)</f>
        <v>2620</v>
      </c>
      <c r="G21" s="45">
        <f t="shared" si="5"/>
        <v>3071</v>
      </c>
      <c r="H21" s="45">
        <f t="shared" si="5"/>
        <v>2620</v>
      </c>
      <c r="I21" s="45">
        <f t="shared" si="5"/>
        <v>5298152.8286798308</v>
      </c>
      <c r="J21" s="45">
        <f t="shared" si="5"/>
        <v>1330214.7316290033</v>
      </c>
      <c r="K21" s="45">
        <f t="shared" si="5"/>
        <v>2221474.6311299987</v>
      </c>
      <c r="L21" s="45">
        <f t="shared" si="5"/>
        <v>2719239.3967516501</v>
      </c>
      <c r="M21" s="45">
        <f t="shared" si="5"/>
        <v>13224.879279999994</v>
      </c>
      <c r="N21" s="45">
        <f t="shared" si="5"/>
        <v>4953938.9071616484</v>
      </c>
      <c r="O21" s="45">
        <f t="shared" si="5"/>
        <v>1149721.1791723953</v>
      </c>
      <c r="P21" s="45">
        <f t="shared" si="5"/>
        <v>5475793.5901611298</v>
      </c>
      <c r="Q21" s="45">
        <f t="shared" si="5"/>
        <v>2522452.671121357</v>
      </c>
      <c r="R21" s="45">
        <f t="shared" si="5"/>
        <v>1314231.7228658786</v>
      </c>
      <c r="S21" s="45">
        <f t="shared" si="5"/>
        <v>1699269.8499999996</v>
      </c>
      <c r="T21" s="45">
        <f t="shared" si="5"/>
        <v>0</v>
      </c>
      <c r="U21" s="45">
        <f t="shared" si="5"/>
        <v>3013501.5728658782</v>
      </c>
      <c r="V21" s="45">
        <f t="shared" si="5"/>
        <v>575910.09486587858</v>
      </c>
      <c r="W21" s="45">
        <f t="shared" si="5"/>
        <v>833939.11899999972</v>
      </c>
      <c r="X21" s="45">
        <f t="shared" si="5"/>
        <v>0</v>
      </c>
      <c r="Y21" s="45">
        <f t="shared" si="5"/>
        <v>1409849.2138658783</v>
      </c>
      <c r="Z21" s="45">
        <f t="shared" si="5"/>
        <v>2543398.4368738779</v>
      </c>
      <c r="AA21" s="179">
        <f t="shared" si="5"/>
        <v>1117407.6858738782</v>
      </c>
      <c r="AC21" s="66">
        <f t="shared" ref="AC21:AL21" si="6">SUM(AC22:AC23)</f>
        <v>309580.84000000003</v>
      </c>
      <c r="AD21" s="67">
        <f t="shared" si="6"/>
        <v>0</v>
      </c>
      <c r="AE21" s="67">
        <f t="shared" si="6"/>
        <v>309580.83339427703</v>
      </c>
      <c r="AF21" s="67">
        <f t="shared" si="6"/>
        <v>0</v>
      </c>
      <c r="AG21" s="67">
        <f t="shared" si="6"/>
        <v>120438.590000781</v>
      </c>
      <c r="AH21" s="67">
        <f t="shared" si="6"/>
        <v>120438.590000781</v>
      </c>
      <c r="AI21" s="67">
        <f t="shared" si="6"/>
        <v>116727.18000000001</v>
      </c>
      <c r="AJ21" s="67">
        <f t="shared" si="6"/>
        <v>116727.18000000001</v>
      </c>
      <c r="AK21" s="67">
        <f t="shared" si="6"/>
        <v>130927.18</v>
      </c>
      <c r="AL21" s="68">
        <f t="shared" si="6"/>
        <v>130927.18</v>
      </c>
    </row>
    <row r="22" spans="1:38" ht="24.95" customHeight="1">
      <c r="A22" s="16"/>
      <c r="B22" s="5" t="s">
        <v>38</v>
      </c>
      <c r="C22" s="174">
        <v>1253</v>
      </c>
      <c r="D22" s="41">
        <v>1362</v>
      </c>
      <c r="E22" s="41">
        <v>5</v>
      </c>
      <c r="F22" s="41">
        <f>SUM(C22:E22)</f>
        <v>2620</v>
      </c>
      <c r="G22" s="70">
        <v>3071</v>
      </c>
      <c r="H22" s="70">
        <v>2620</v>
      </c>
      <c r="I22" s="70">
        <v>5298152.8286798308</v>
      </c>
      <c r="J22" s="70">
        <v>1330214.7316290033</v>
      </c>
      <c r="K22" s="70">
        <v>2221474.6311299987</v>
      </c>
      <c r="L22" s="70">
        <v>2719239.3967516501</v>
      </c>
      <c r="M22" s="70">
        <v>13224.879279999994</v>
      </c>
      <c r="N22" s="54">
        <f>SUM(K22:M22)</f>
        <v>4953938.9071616484</v>
      </c>
      <c r="O22" s="70">
        <v>1149721.1791723953</v>
      </c>
      <c r="P22" s="70">
        <v>5475793.5901611298</v>
      </c>
      <c r="Q22" s="70">
        <v>2522452.671121357</v>
      </c>
      <c r="R22" s="70">
        <v>1314231.7228658786</v>
      </c>
      <c r="S22" s="70">
        <v>1699269.8499999996</v>
      </c>
      <c r="T22" s="70">
        <v>0</v>
      </c>
      <c r="U22" s="41">
        <f>SUM(R22:T22)</f>
        <v>3013501.5728658782</v>
      </c>
      <c r="V22" s="70">
        <v>575910.09486587858</v>
      </c>
      <c r="W22" s="70">
        <v>833939.11899999972</v>
      </c>
      <c r="X22" s="70">
        <v>0</v>
      </c>
      <c r="Y22" s="41">
        <f>SUM(V22:X22)</f>
        <v>1409849.2138658783</v>
      </c>
      <c r="Z22" s="70">
        <v>2543398.4368738779</v>
      </c>
      <c r="AA22" s="71">
        <v>1117407.6858738782</v>
      </c>
      <c r="AC22" s="69">
        <v>309580.84000000003</v>
      </c>
      <c r="AD22" s="70"/>
      <c r="AE22" s="70">
        <v>309580.83339427703</v>
      </c>
      <c r="AF22" s="70"/>
      <c r="AG22" s="70">
        <v>120438.590000781</v>
      </c>
      <c r="AH22" s="70">
        <v>120438.590000781</v>
      </c>
      <c r="AI22" s="70">
        <v>116727.18000000001</v>
      </c>
      <c r="AJ22" s="70">
        <v>116727.18000000001</v>
      </c>
      <c r="AK22" s="70">
        <v>130927.18</v>
      </c>
      <c r="AL22" s="71">
        <v>130927.18</v>
      </c>
    </row>
    <row r="23" spans="1:38" ht="24.95" customHeight="1" thickBot="1">
      <c r="A23" s="18"/>
      <c r="B23" s="24" t="s">
        <v>39</v>
      </c>
      <c r="C23" s="109">
        <v>0</v>
      </c>
      <c r="D23" s="110">
        <v>0</v>
      </c>
      <c r="E23" s="110">
        <v>0</v>
      </c>
      <c r="F23" s="110">
        <f>SUM(C23:E23)</f>
        <v>0</v>
      </c>
      <c r="G23" s="110">
        <v>0</v>
      </c>
      <c r="H23" s="110"/>
      <c r="I23" s="110">
        <v>0</v>
      </c>
      <c r="J23" s="110">
        <v>0</v>
      </c>
      <c r="K23" s="110">
        <v>0</v>
      </c>
      <c r="L23" s="110">
        <v>0</v>
      </c>
      <c r="M23" s="110">
        <v>0</v>
      </c>
      <c r="N23" s="38">
        <f>SUM(K23:M23)</f>
        <v>0</v>
      </c>
      <c r="O23" s="110">
        <v>0</v>
      </c>
      <c r="P23" s="110">
        <v>0</v>
      </c>
      <c r="Q23" s="110">
        <v>0</v>
      </c>
      <c r="R23" s="110">
        <v>0</v>
      </c>
      <c r="S23" s="110">
        <v>0</v>
      </c>
      <c r="T23" s="110">
        <v>0</v>
      </c>
      <c r="U23" s="110">
        <f>SUM(R23:T23)</f>
        <v>0</v>
      </c>
      <c r="V23" s="110">
        <v>0</v>
      </c>
      <c r="W23" s="110">
        <v>0</v>
      </c>
      <c r="X23" s="110">
        <v>0</v>
      </c>
      <c r="Y23" s="110">
        <f>SUM(V23:X23)</f>
        <v>0</v>
      </c>
      <c r="Z23" s="110">
        <v>0</v>
      </c>
      <c r="AA23" s="111">
        <v>0</v>
      </c>
      <c r="AC23" s="109"/>
      <c r="AD23" s="110"/>
      <c r="AE23" s="110"/>
      <c r="AF23" s="110"/>
      <c r="AG23" s="110"/>
      <c r="AH23" s="110"/>
      <c r="AI23" s="110"/>
      <c r="AJ23" s="110"/>
      <c r="AK23" s="110"/>
      <c r="AL23" s="111"/>
    </row>
    <row r="24" spans="1:38" ht="24.95" customHeight="1" thickBot="1">
      <c r="A24" s="12" t="s">
        <v>40</v>
      </c>
      <c r="B24" s="3" t="s">
        <v>41</v>
      </c>
      <c r="C24" s="183">
        <f t="shared" ref="C24:AA24" si="7">SUM(C25:C27)</f>
        <v>9149</v>
      </c>
      <c r="D24" s="49">
        <f t="shared" si="7"/>
        <v>753913</v>
      </c>
      <c r="E24" s="49">
        <f t="shared" si="7"/>
        <v>5</v>
      </c>
      <c r="F24" s="49">
        <f>SUM(F25:F27)</f>
        <v>763067</v>
      </c>
      <c r="G24" s="49">
        <f t="shared" si="7"/>
        <v>78025</v>
      </c>
      <c r="H24" s="49">
        <f t="shared" si="7"/>
        <v>763050</v>
      </c>
      <c r="I24" s="49">
        <f t="shared" si="7"/>
        <v>2400292.9450499248</v>
      </c>
      <c r="J24" s="49">
        <f t="shared" si="7"/>
        <v>131887.45678644127</v>
      </c>
      <c r="K24" s="49">
        <f t="shared" si="7"/>
        <v>329819.72152721032</v>
      </c>
      <c r="L24" s="49">
        <f t="shared" si="7"/>
        <v>2037279.8883382205</v>
      </c>
      <c r="M24" s="49">
        <f t="shared" si="7"/>
        <v>1063.9992199999999</v>
      </c>
      <c r="N24" s="49">
        <f t="shared" si="7"/>
        <v>2368163.6090854309</v>
      </c>
      <c r="O24" s="49">
        <f t="shared" si="7"/>
        <v>119176.48574417678</v>
      </c>
      <c r="P24" s="49">
        <f t="shared" si="7"/>
        <v>2333555.9986460898</v>
      </c>
      <c r="Q24" s="49">
        <f t="shared" si="7"/>
        <v>2085007.1861556198</v>
      </c>
      <c r="R24" s="49">
        <f t="shared" si="7"/>
        <v>280581.63947368419</v>
      </c>
      <c r="S24" s="49">
        <f t="shared" si="7"/>
        <v>554172.2652631579</v>
      </c>
      <c r="T24" s="49">
        <f t="shared" si="7"/>
        <v>0</v>
      </c>
      <c r="U24" s="49">
        <f t="shared" si="7"/>
        <v>834753.90473684215</v>
      </c>
      <c r="V24" s="49">
        <f t="shared" si="7"/>
        <v>152516.11947368417</v>
      </c>
      <c r="W24" s="49">
        <f t="shared" si="7"/>
        <v>396261.49526315788</v>
      </c>
      <c r="X24" s="49">
        <f t="shared" si="7"/>
        <v>0</v>
      </c>
      <c r="Y24" s="49">
        <f t="shared" si="7"/>
        <v>548777.61473684211</v>
      </c>
      <c r="Z24" s="49">
        <f t="shared" si="7"/>
        <v>871848.78842105262</v>
      </c>
      <c r="AA24" s="184">
        <f t="shared" si="7"/>
        <v>582868.00342105259</v>
      </c>
      <c r="AC24" s="90">
        <f t="shared" ref="AC24:AL24" si="8">SUM(AC25:AC27)</f>
        <v>36183.973536115082</v>
      </c>
      <c r="AD24" s="91">
        <f t="shared" si="8"/>
        <v>0</v>
      </c>
      <c r="AE24" s="91">
        <f t="shared" si="8"/>
        <v>36183.973536115103</v>
      </c>
      <c r="AF24" s="91">
        <f t="shared" si="8"/>
        <v>0</v>
      </c>
      <c r="AG24" s="91">
        <f t="shared" si="8"/>
        <v>13519.289548643854</v>
      </c>
      <c r="AH24" s="91">
        <f t="shared" si="8"/>
        <v>13519.289548643854</v>
      </c>
      <c r="AI24" s="91">
        <f t="shared" si="8"/>
        <v>10009</v>
      </c>
      <c r="AJ24" s="91">
        <f t="shared" si="8"/>
        <v>10009</v>
      </c>
      <c r="AK24" s="91">
        <f t="shared" si="8"/>
        <v>10009</v>
      </c>
      <c r="AL24" s="92">
        <f t="shared" si="8"/>
        <v>10009</v>
      </c>
    </row>
    <row r="25" spans="1:38" ht="24.95" customHeight="1">
      <c r="A25" s="16"/>
      <c r="B25" s="5" t="s">
        <v>42</v>
      </c>
      <c r="C25" s="174">
        <v>7920</v>
      </c>
      <c r="D25" s="41">
        <v>752234</v>
      </c>
      <c r="E25" s="41">
        <v>0</v>
      </c>
      <c r="F25" s="41">
        <f>SUM(C25:E25)</f>
        <v>760154</v>
      </c>
      <c r="G25" s="70">
        <v>74615</v>
      </c>
      <c r="H25" s="70">
        <v>760154</v>
      </c>
      <c r="I25" s="70">
        <v>1798505.578947369</v>
      </c>
      <c r="J25" s="70">
        <v>0</v>
      </c>
      <c r="K25" s="70">
        <v>62895.473684210534</v>
      </c>
      <c r="L25" s="70">
        <v>1735610.1052631582</v>
      </c>
      <c r="M25" s="70">
        <v>0</v>
      </c>
      <c r="N25" s="54">
        <f>SUM(K25:M25)</f>
        <v>1798505.5789473688</v>
      </c>
      <c r="O25" s="70">
        <v>0</v>
      </c>
      <c r="P25" s="70">
        <v>1777499.3187385569</v>
      </c>
      <c r="Q25" s="70">
        <v>1777499.3187385569</v>
      </c>
      <c r="R25" s="70">
        <v>5275.5294736842125</v>
      </c>
      <c r="S25" s="70">
        <v>215253.75526315797</v>
      </c>
      <c r="T25" s="70">
        <v>0</v>
      </c>
      <c r="U25" s="41">
        <f>SUM(R25:T25)</f>
        <v>220529.28473684218</v>
      </c>
      <c r="V25" s="70">
        <v>5275.5294736842125</v>
      </c>
      <c r="W25" s="70">
        <v>215253.75526315797</v>
      </c>
      <c r="X25" s="70">
        <v>0</v>
      </c>
      <c r="Y25" s="41">
        <f>SUM(V25:X25)</f>
        <v>220529.28473684218</v>
      </c>
      <c r="Z25" s="70">
        <v>248366.09842105271</v>
      </c>
      <c r="AA25" s="71">
        <v>248366.09842105271</v>
      </c>
      <c r="AC25" s="69"/>
      <c r="AD25" s="70"/>
      <c r="AE25" s="70"/>
      <c r="AF25" s="70"/>
      <c r="AG25" s="70"/>
      <c r="AH25" s="70"/>
      <c r="AI25" s="70"/>
      <c r="AJ25" s="70"/>
      <c r="AK25" s="70"/>
      <c r="AL25" s="71"/>
    </row>
    <row r="26" spans="1:38" ht="24.95" customHeight="1">
      <c r="A26" s="17"/>
      <c r="B26" s="6" t="s">
        <v>3</v>
      </c>
      <c r="C26" s="103">
        <v>1212</v>
      </c>
      <c r="D26" s="104">
        <v>1679</v>
      </c>
      <c r="E26" s="104">
        <v>5</v>
      </c>
      <c r="F26" s="104">
        <f>SUM(C26:E26)</f>
        <v>2896</v>
      </c>
      <c r="G26" s="104">
        <v>3406</v>
      </c>
      <c r="H26" s="70">
        <v>2896</v>
      </c>
      <c r="I26" s="104">
        <v>589867.46110255609</v>
      </c>
      <c r="J26" s="104">
        <v>131887.45678644127</v>
      </c>
      <c r="K26" s="104">
        <v>255004.34284299973</v>
      </c>
      <c r="L26" s="104">
        <v>301669.78307506233</v>
      </c>
      <c r="M26" s="104">
        <v>1063.9992199999999</v>
      </c>
      <c r="N26" s="39">
        <f>SUM(K26:M26)</f>
        <v>557738.12513806205</v>
      </c>
      <c r="O26" s="104">
        <v>119176.48574417678</v>
      </c>
      <c r="P26" s="104">
        <v>536430.20976253273</v>
      </c>
      <c r="Q26" s="104">
        <v>287881.39727206284</v>
      </c>
      <c r="R26" s="104">
        <v>266209.73</v>
      </c>
      <c r="S26" s="104">
        <v>338918.50999999995</v>
      </c>
      <c r="T26" s="104">
        <v>0</v>
      </c>
      <c r="U26" s="104">
        <f>SUM(R26:T26)</f>
        <v>605128.24</v>
      </c>
      <c r="V26" s="104">
        <v>138144.20999999996</v>
      </c>
      <c r="W26" s="104">
        <v>181007.73999999993</v>
      </c>
      <c r="X26" s="104">
        <v>0</v>
      </c>
      <c r="Y26" s="104">
        <f>SUM(V26:X26)</f>
        <v>319151.9499999999</v>
      </c>
      <c r="Z26" s="104">
        <v>614386.30999999994</v>
      </c>
      <c r="AA26" s="105">
        <v>325405.52499999991</v>
      </c>
      <c r="AC26" s="103">
        <v>36183.973536115082</v>
      </c>
      <c r="AD26" s="96"/>
      <c r="AE26" s="104">
        <v>36183.973536115103</v>
      </c>
      <c r="AF26" s="104"/>
      <c r="AG26" s="104">
        <v>13519.289548643854</v>
      </c>
      <c r="AH26" s="104">
        <v>13519.289548643854</v>
      </c>
      <c r="AI26" s="104">
        <v>10009</v>
      </c>
      <c r="AJ26" s="104">
        <v>10009</v>
      </c>
      <c r="AK26" s="104">
        <v>10009</v>
      </c>
      <c r="AL26" s="105">
        <v>10009</v>
      </c>
    </row>
    <row r="27" spans="1:38" ht="24.95" customHeight="1" thickBot="1">
      <c r="A27" s="18"/>
      <c r="B27" s="24" t="s">
        <v>43</v>
      </c>
      <c r="C27" s="185">
        <v>17</v>
      </c>
      <c r="D27" s="50">
        <v>0</v>
      </c>
      <c r="E27" s="50">
        <v>0</v>
      </c>
      <c r="F27" s="50">
        <f>SUM(C27:E27)</f>
        <v>17</v>
      </c>
      <c r="G27" s="96">
        <v>4</v>
      </c>
      <c r="H27" s="30"/>
      <c r="I27" s="96">
        <v>11919.905000000001</v>
      </c>
      <c r="J27" s="96">
        <v>0</v>
      </c>
      <c r="K27" s="96">
        <v>11919.905000000001</v>
      </c>
      <c r="L27" s="96">
        <v>0</v>
      </c>
      <c r="M27" s="96">
        <v>0</v>
      </c>
      <c r="N27" s="61">
        <f>SUM(K27:M27)</f>
        <v>11919.905000000001</v>
      </c>
      <c r="O27" s="96">
        <v>0</v>
      </c>
      <c r="P27" s="96">
        <v>19626.470144999999</v>
      </c>
      <c r="Q27" s="96">
        <v>19626.470144999999</v>
      </c>
      <c r="R27" s="96">
        <v>9096.3799999999992</v>
      </c>
      <c r="S27" s="96">
        <v>0</v>
      </c>
      <c r="T27" s="96">
        <v>0</v>
      </c>
      <c r="U27" s="50">
        <f>SUM(R27:T27)</f>
        <v>9096.3799999999992</v>
      </c>
      <c r="V27" s="96">
        <v>9096.3799999999992</v>
      </c>
      <c r="W27" s="96">
        <v>0</v>
      </c>
      <c r="X27" s="96">
        <v>0</v>
      </c>
      <c r="Y27" s="50">
        <f>SUM(V27:X27)</f>
        <v>9096.3799999999992</v>
      </c>
      <c r="Z27" s="96">
        <v>9096.3799999999992</v>
      </c>
      <c r="AA27" s="97">
        <v>9096.3799999999992</v>
      </c>
      <c r="AC27" s="101"/>
      <c r="AD27" s="96"/>
      <c r="AE27" s="96"/>
      <c r="AF27" s="96"/>
      <c r="AG27" s="96"/>
      <c r="AH27" s="96"/>
      <c r="AI27" s="96"/>
      <c r="AJ27" s="96"/>
      <c r="AK27" s="96"/>
      <c r="AL27" s="97"/>
    </row>
    <row r="28" spans="1:38" ht="24.95" customHeight="1" thickBot="1">
      <c r="A28" s="12" t="s">
        <v>44</v>
      </c>
      <c r="B28" s="3" t="s">
        <v>4</v>
      </c>
      <c r="C28" s="182">
        <v>0</v>
      </c>
      <c r="D28" s="48">
        <v>0</v>
      </c>
      <c r="E28" s="48">
        <v>0</v>
      </c>
      <c r="F28" s="48">
        <f>SUM(C28:E28)</f>
        <v>0</v>
      </c>
      <c r="G28" s="88">
        <v>0</v>
      </c>
      <c r="H28" s="33"/>
      <c r="I28" s="88">
        <v>0</v>
      </c>
      <c r="J28" s="88">
        <v>0</v>
      </c>
      <c r="K28" s="88">
        <v>0</v>
      </c>
      <c r="L28" s="88">
        <v>0</v>
      </c>
      <c r="M28" s="88">
        <v>0</v>
      </c>
      <c r="N28" s="60">
        <f>SUM(K28:M28)</f>
        <v>0</v>
      </c>
      <c r="O28" s="88">
        <v>0</v>
      </c>
      <c r="P28" s="88">
        <v>0</v>
      </c>
      <c r="Q28" s="88">
        <v>0</v>
      </c>
      <c r="R28" s="88">
        <v>0</v>
      </c>
      <c r="S28" s="88">
        <v>0</v>
      </c>
      <c r="T28" s="88">
        <v>0</v>
      </c>
      <c r="U28" s="48">
        <f>SUM(R28:T28)</f>
        <v>0</v>
      </c>
      <c r="V28" s="88">
        <v>0</v>
      </c>
      <c r="W28" s="88">
        <v>0</v>
      </c>
      <c r="X28" s="88">
        <v>0</v>
      </c>
      <c r="Y28" s="48">
        <f>SUM(V28:X28)</f>
        <v>0</v>
      </c>
      <c r="Z28" s="88">
        <v>0</v>
      </c>
      <c r="AA28" s="89">
        <v>0</v>
      </c>
      <c r="AC28" s="87"/>
      <c r="AD28" s="88"/>
      <c r="AE28" s="88"/>
      <c r="AF28" s="88"/>
      <c r="AG28" s="88"/>
      <c r="AH28" s="88"/>
      <c r="AI28" s="88"/>
      <c r="AJ28" s="88"/>
      <c r="AK28" s="88"/>
      <c r="AL28" s="89"/>
    </row>
    <row r="29" spans="1:38" ht="24.95" customHeight="1" thickBot="1">
      <c r="A29" s="19" t="s">
        <v>45</v>
      </c>
      <c r="B29" s="25" t="s">
        <v>12</v>
      </c>
      <c r="C29" s="186">
        <v>0</v>
      </c>
      <c r="D29" s="51">
        <v>0</v>
      </c>
      <c r="E29" s="51">
        <v>0</v>
      </c>
      <c r="F29" s="51">
        <f>SUM(C29:E29)</f>
        <v>0</v>
      </c>
      <c r="G29" s="13">
        <v>0</v>
      </c>
      <c r="H29" s="34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62">
        <f>SUM(K29:M29)</f>
        <v>0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51">
        <f>SUM(R29:T29)</f>
        <v>0</v>
      </c>
      <c r="V29" s="13">
        <v>0</v>
      </c>
      <c r="W29" s="13">
        <v>0</v>
      </c>
      <c r="X29" s="13">
        <v>0</v>
      </c>
      <c r="Y29" s="51">
        <f>SUM(V29:X29)</f>
        <v>0</v>
      </c>
      <c r="Z29" s="13">
        <v>0</v>
      </c>
      <c r="AA29" s="20">
        <v>0</v>
      </c>
      <c r="AC29" s="36"/>
      <c r="AD29" s="13"/>
      <c r="AE29" s="13"/>
      <c r="AF29" s="13"/>
      <c r="AG29" s="13"/>
      <c r="AH29" s="13"/>
      <c r="AI29" s="13"/>
      <c r="AJ29" s="13"/>
      <c r="AK29" s="13"/>
      <c r="AL29" s="20"/>
    </row>
    <row r="30" spans="1:38" ht="39" thickBot="1">
      <c r="A30" s="12" t="s">
        <v>46</v>
      </c>
      <c r="B30" s="25" t="s">
        <v>47</v>
      </c>
      <c r="C30" s="183">
        <f t="shared" ref="C30:AA30" si="9">SUM(C31:C32)</f>
        <v>0</v>
      </c>
      <c r="D30" s="49">
        <f t="shared" si="9"/>
        <v>0</v>
      </c>
      <c r="E30" s="49">
        <f t="shared" si="9"/>
        <v>0</v>
      </c>
      <c r="F30" s="49">
        <f>SUM(F31:F32)</f>
        <v>0</v>
      </c>
      <c r="G30" s="49">
        <f t="shared" si="9"/>
        <v>0</v>
      </c>
      <c r="H30" s="29"/>
      <c r="I30" s="49">
        <f t="shared" si="9"/>
        <v>0</v>
      </c>
      <c r="J30" s="49">
        <f t="shared" si="9"/>
        <v>0</v>
      </c>
      <c r="K30" s="49">
        <f t="shared" si="9"/>
        <v>0</v>
      </c>
      <c r="L30" s="49">
        <f t="shared" si="9"/>
        <v>0</v>
      </c>
      <c r="M30" s="49">
        <f t="shared" si="9"/>
        <v>0</v>
      </c>
      <c r="N30" s="49">
        <f t="shared" si="9"/>
        <v>0</v>
      </c>
      <c r="O30" s="49">
        <f t="shared" si="9"/>
        <v>-2673.11</v>
      </c>
      <c r="P30" s="49">
        <f t="shared" si="9"/>
        <v>73701.899999999994</v>
      </c>
      <c r="Q30" s="49">
        <f t="shared" si="9"/>
        <v>5500.0321917808324</v>
      </c>
      <c r="R30" s="49">
        <f t="shared" si="9"/>
        <v>0</v>
      </c>
      <c r="S30" s="49">
        <f t="shared" si="9"/>
        <v>0</v>
      </c>
      <c r="T30" s="49">
        <f t="shared" si="9"/>
        <v>0</v>
      </c>
      <c r="U30" s="49">
        <f t="shared" si="9"/>
        <v>0</v>
      </c>
      <c r="V30" s="49">
        <f t="shared" si="9"/>
        <v>0</v>
      </c>
      <c r="W30" s="49">
        <f t="shared" si="9"/>
        <v>0</v>
      </c>
      <c r="X30" s="49">
        <f t="shared" si="9"/>
        <v>0</v>
      </c>
      <c r="Y30" s="49">
        <f t="shared" si="9"/>
        <v>0</v>
      </c>
      <c r="Z30" s="49">
        <f t="shared" si="9"/>
        <v>0</v>
      </c>
      <c r="AA30" s="184">
        <f t="shared" si="9"/>
        <v>0</v>
      </c>
      <c r="AC30" s="90">
        <f t="shared" ref="AC30:AL30" si="10">SUM(AC31:AC32)</f>
        <v>0</v>
      </c>
      <c r="AD30" s="91">
        <f t="shared" si="10"/>
        <v>0</v>
      </c>
      <c r="AE30" s="91">
        <f t="shared" si="10"/>
        <v>0</v>
      </c>
      <c r="AF30" s="91">
        <f t="shared" si="10"/>
        <v>0</v>
      </c>
      <c r="AG30" s="91">
        <f t="shared" si="10"/>
        <v>0</v>
      </c>
      <c r="AH30" s="91">
        <f t="shared" si="10"/>
        <v>0</v>
      </c>
      <c r="AI30" s="91">
        <f t="shared" si="10"/>
        <v>0</v>
      </c>
      <c r="AJ30" s="91">
        <f t="shared" si="10"/>
        <v>0</v>
      </c>
      <c r="AK30" s="91">
        <f t="shared" si="10"/>
        <v>0</v>
      </c>
      <c r="AL30" s="92">
        <f t="shared" si="10"/>
        <v>0</v>
      </c>
    </row>
    <row r="31" spans="1:38" ht="30">
      <c r="A31" s="16"/>
      <c r="B31" s="5" t="s">
        <v>48</v>
      </c>
      <c r="C31" s="106">
        <v>0</v>
      </c>
      <c r="D31" s="107">
        <v>0</v>
      </c>
      <c r="E31" s="107">
        <v>0</v>
      </c>
      <c r="F31" s="107">
        <f>SUM(C31:E31)</f>
        <v>0</v>
      </c>
      <c r="G31" s="107">
        <v>0</v>
      </c>
      <c r="H31" s="28"/>
      <c r="I31" s="107">
        <v>0</v>
      </c>
      <c r="J31" s="107">
        <v>0</v>
      </c>
      <c r="K31" s="107">
        <v>0</v>
      </c>
      <c r="L31" s="107">
        <v>0</v>
      </c>
      <c r="M31" s="107">
        <v>0</v>
      </c>
      <c r="N31" s="40">
        <f>SUM(K31:M31)</f>
        <v>0</v>
      </c>
      <c r="O31" s="107">
        <v>0</v>
      </c>
      <c r="P31" s="107">
        <v>0</v>
      </c>
      <c r="Q31" s="107">
        <v>0</v>
      </c>
      <c r="R31" s="107">
        <v>0</v>
      </c>
      <c r="S31" s="107">
        <v>0</v>
      </c>
      <c r="T31" s="107">
        <v>0</v>
      </c>
      <c r="U31" s="107">
        <f>SUM(R31:T31)</f>
        <v>0</v>
      </c>
      <c r="V31" s="107">
        <v>0</v>
      </c>
      <c r="W31" s="107">
        <v>0</v>
      </c>
      <c r="X31" s="107">
        <v>0</v>
      </c>
      <c r="Y31" s="107">
        <f>SUM(V31:X31)</f>
        <v>0</v>
      </c>
      <c r="Z31" s="107">
        <v>0</v>
      </c>
      <c r="AA31" s="108">
        <v>0</v>
      </c>
      <c r="AC31" s="106"/>
      <c r="AD31" s="107"/>
      <c r="AE31" s="107"/>
      <c r="AF31" s="107"/>
      <c r="AG31" s="107"/>
      <c r="AH31" s="107"/>
      <c r="AI31" s="107"/>
      <c r="AJ31" s="107"/>
      <c r="AK31" s="107"/>
      <c r="AL31" s="108"/>
    </row>
    <row r="32" spans="1:38" ht="45.75" thickBot="1">
      <c r="A32" s="18"/>
      <c r="B32" s="24" t="s">
        <v>49</v>
      </c>
      <c r="C32" s="109">
        <v>0</v>
      </c>
      <c r="D32" s="110">
        <v>0</v>
      </c>
      <c r="E32" s="110">
        <v>0</v>
      </c>
      <c r="F32" s="110">
        <f>SUM(C32:E32)</f>
        <v>0</v>
      </c>
      <c r="G32" s="110">
        <v>0</v>
      </c>
      <c r="H32" s="102"/>
      <c r="I32" s="110">
        <v>0</v>
      </c>
      <c r="J32" s="110">
        <v>0</v>
      </c>
      <c r="K32" s="110">
        <v>0</v>
      </c>
      <c r="L32" s="110">
        <v>0</v>
      </c>
      <c r="M32" s="110">
        <v>0</v>
      </c>
      <c r="N32" s="38">
        <f>SUM(K32:M32)</f>
        <v>0</v>
      </c>
      <c r="O32" s="110">
        <v>-2673.11</v>
      </c>
      <c r="P32" s="110">
        <v>73701.899999999994</v>
      </c>
      <c r="Q32" s="110">
        <v>5500.0321917808324</v>
      </c>
      <c r="R32" s="110">
        <v>0</v>
      </c>
      <c r="S32" s="110">
        <v>0</v>
      </c>
      <c r="T32" s="110">
        <v>0</v>
      </c>
      <c r="U32" s="110">
        <f>SUM(R32:T32)</f>
        <v>0</v>
      </c>
      <c r="V32" s="110">
        <v>0</v>
      </c>
      <c r="W32" s="110">
        <v>0</v>
      </c>
      <c r="X32" s="110">
        <v>0</v>
      </c>
      <c r="Y32" s="110">
        <f>SUM(V32:X32)</f>
        <v>0</v>
      </c>
      <c r="Z32" s="110">
        <v>0</v>
      </c>
      <c r="AA32" s="111">
        <v>0</v>
      </c>
      <c r="AC32" s="109"/>
      <c r="AD32" s="110"/>
      <c r="AE32" s="110"/>
      <c r="AF32" s="110"/>
      <c r="AG32" s="110"/>
      <c r="AH32" s="110"/>
      <c r="AI32" s="110"/>
      <c r="AJ32" s="110"/>
      <c r="AK32" s="110"/>
      <c r="AL32" s="111"/>
    </row>
    <row r="33" spans="1:38" ht="26.25" thickBot="1">
      <c r="A33" s="12" t="s">
        <v>50</v>
      </c>
      <c r="B33" s="3" t="s">
        <v>13</v>
      </c>
      <c r="C33" s="182">
        <v>0</v>
      </c>
      <c r="D33" s="48">
        <v>0</v>
      </c>
      <c r="E33" s="48">
        <v>0</v>
      </c>
      <c r="F33" s="48">
        <f>SUM(C33:E33)</f>
        <v>0</v>
      </c>
      <c r="G33" s="88">
        <v>0</v>
      </c>
      <c r="H33" s="88">
        <v>0</v>
      </c>
      <c r="I33" s="88">
        <v>0</v>
      </c>
      <c r="J33" s="88">
        <v>0</v>
      </c>
      <c r="K33" s="88">
        <v>0</v>
      </c>
      <c r="L33" s="88">
        <v>0</v>
      </c>
      <c r="M33" s="88">
        <v>0</v>
      </c>
      <c r="N33" s="60">
        <f>SUM(K33:M33)</f>
        <v>0</v>
      </c>
      <c r="O33" s="88">
        <v>0</v>
      </c>
      <c r="P33" s="88">
        <v>0</v>
      </c>
      <c r="Q33" s="88">
        <v>0</v>
      </c>
      <c r="R33" s="88">
        <v>0</v>
      </c>
      <c r="S33" s="88">
        <v>0</v>
      </c>
      <c r="T33" s="88">
        <v>0</v>
      </c>
      <c r="U33" s="48">
        <f>SUM(R33:T33)</f>
        <v>0</v>
      </c>
      <c r="V33" s="88">
        <v>0</v>
      </c>
      <c r="W33" s="88">
        <v>0</v>
      </c>
      <c r="X33" s="88">
        <v>0</v>
      </c>
      <c r="Y33" s="48">
        <f>SUM(V33:X33)</f>
        <v>0</v>
      </c>
      <c r="Z33" s="88">
        <v>0</v>
      </c>
      <c r="AA33" s="89">
        <v>0</v>
      </c>
      <c r="AC33" s="87"/>
      <c r="AD33" s="88"/>
      <c r="AE33" s="88"/>
      <c r="AF33" s="88"/>
      <c r="AG33" s="88"/>
      <c r="AH33" s="88"/>
      <c r="AI33" s="88"/>
      <c r="AJ33" s="88"/>
      <c r="AK33" s="88"/>
      <c r="AL33" s="89"/>
    </row>
    <row r="34" spans="1:38" ht="39" thickBot="1">
      <c r="A34" s="12" t="s">
        <v>51</v>
      </c>
      <c r="B34" s="3" t="s">
        <v>14</v>
      </c>
      <c r="C34" s="183">
        <f t="shared" ref="C34:AA34" si="11">SUM(C35:C36)</f>
        <v>0</v>
      </c>
      <c r="D34" s="49">
        <f t="shared" si="11"/>
        <v>0</v>
      </c>
      <c r="E34" s="49">
        <f t="shared" si="11"/>
        <v>0</v>
      </c>
      <c r="F34" s="49">
        <f>SUM(F35:F36)</f>
        <v>0</v>
      </c>
      <c r="G34" s="49">
        <f t="shared" si="11"/>
        <v>0</v>
      </c>
      <c r="H34" s="30"/>
      <c r="I34" s="49">
        <f t="shared" si="11"/>
        <v>0</v>
      </c>
      <c r="J34" s="49">
        <f t="shared" si="11"/>
        <v>0</v>
      </c>
      <c r="K34" s="49">
        <f t="shared" si="11"/>
        <v>0</v>
      </c>
      <c r="L34" s="49">
        <f t="shared" si="11"/>
        <v>0</v>
      </c>
      <c r="M34" s="49">
        <f t="shared" si="11"/>
        <v>0</v>
      </c>
      <c r="N34" s="49">
        <f t="shared" si="11"/>
        <v>0</v>
      </c>
      <c r="O34" s="49">
        <f t="shared" si="11"/>
        <v>0</v>
      </c>
      <c r="P34" s="49">
        <f t="shared" si="11"/>
        <v>0</v>
      </c>
      <c r="Q34" s="49">
        <f t="shared" si="11"/>
        <v>0</v>
      </c>
      <c r="R34" s="49">
        <f t="shared" si="11"/>
        <v>0</v>
      </c>
      <c r="S34" s="49">
        <f t="shared" si="11"/>
        <v>0</v>
      </c>
      <c r="T34" s="49">
        <f t="shared" si="11"/>
        <v>0</v>
      </c>
      <c r="U34" s="49">
        <f t="shared" si="11"/>
        <v>0</v>
      </c>
      <c r="V34" s="49">
        <f t="shared" si="11"/>
        <v>0</v>
      </c>
      <c r="W34" s="49">
        <f t="shared" si="11"/>
        <v>0</v>
      </c>
      <c r="X34" s="49">
        <f t="shared" si="11"/>
        <v>0</v>
      </c>
      <c r="Y34" s="49">
        <f t="shared" si="11"/>
        <v>0</v>
      </c>
      <c r="Z34" s="49">
        <f t="shared" si="11"/>
        <v>0</v>
      </c>
      <c r="AA34" s="184">
        <f t="shared" si="11"/>
        <v>0</v>
      </c>
      <c r="AC34" s="90">
        <f t="shared" ref="AC34:AL34" si="12">SUM(AC35:AC36)</f>
        <v>0</v>
      </c>
      <c r="AD34" s="91">
        <f t="shared" si="12"/>
        <v>0</v>
      </c>
      <c r="AE34" s="91">
        <f t="shared" si="12"/>
        <v>0</v>
      </c>
      <c r="AF34" s="91">
        <f t="shared" si="12"/>
        <v>0</v>
      </c>
      <c r="AG34" s="91">
        <f t="shared" si="12"/>
        <v>0</v>
      </c>
      <c r="AH34" s="91">
        <f t="shared" si="12"/>
        <v>0</v>
      </c>
      <c r="AI34" s="91">
        <f t="shared" si="12"/>
        <v>0</v>
      </c>
      <c r="AJ34" s="91">
        <f t="shared" si="12"/>
        <v>0</v>
      </c>
      <c r="AK34" s="91">
        <f t="shared" si="12"/>
        <v>0</v>
      </c>
      <c r="AL34" s="92">
        <f t="shared" si="12"/>
        <v>0</v>
      </c>
    </row>
    <row r="35" spans="1:38" ht="30">
      <c r="A35" s="16"/>
      <c r="B35" s="7" t="s">
        <v>52</v>
      </c>
      <c r="C35" s="180">
        <v>0</v>
      </c>
      <c r="D35" s="46">
        <v>0</v>
      </c>
      <c r="E35" s="46">
        <v>0</v>
      </c>
      <c r="F35" s="46">
        <f>SUM(C35:E35)</f>
        <v>0</v>
      </c>
      <c r="G35" s="82">
        <v>0</v>
      </c>
      <c r="H35" s="31"/>
      <c r="I35" s="82">
        <v>0</v>
      </c>
      <c r="J35" s="82">
        <v>0</v>
      </c>
      <c r="K35" s="82">
        <v>0</v>
      </c>
      <c r="L35" s="82">
        <v>0</v>
      </c>
      <c r="M35" s="82">
        <v>0</v>
      </c>
      <c r="N35" s="58">
        <f>SUM(K35:M35)</f>
        <v>0</v>
      </c>
      <c r="O35" s="82">
        <v>0</v>
      </c>
      <c r="P35" s="82">
        <v>0</v>
      </c>
      <c r="Q35" s="82">
        <v>0</v>
      </c>
      <c r="R35" s="82">
        <v>0</v>
      </c>
      <c r="S35" s="82">
        <v>0</v>
      </c>
      <c r="T35" s="82">
        <v>0</v>
      </c>
      <c r="U35" s="46">
        <f>SUM(R35:T35)</f>
        <v>0</v>
      </c>
      <c r="V35" s="82">
        <v>0</v>
      </c>
      <c r="W35" s="82">
        <v>0</v>
      </c>
      <c r="X35" s="82">
        <v>0</v>
      </c>
      <c r="Y35" s="46">
        <f>SUM(V35:X35)</f>
        <v>0</v>
      </c>
      <c r="Z35" s="82">
        <v>0</v>
      </c>
      <c r="AA35" s="83">
        <v>0</v>
      </c>
      <c r="AC35" s="81"/>
      <c r="AD35" s="82"/>
      <c r="AE35" s="82"/>
      <c r="AF35" s="82"/>
      <c r="AG35" s="82"/>
      <c r="AH35" s="82"/>
      <c r="AI35" s="82"/>
      <c r="AJ35" s="82"/>
      <c r="AK35" s="82"/>
      <c r="AL35" s="83"/>
    </row>
    <row r="36" spans="1:38" ht="45.75" thickBot="1">
      <c r="A36" s="18"/>
      <c r="B36" s="24" t="s">
        <v>53</v>
      </c>
      <c r="C36" s="109">
        <v>0</v>
      </c>
      <c r="D36" s="110">
        <v>0</v>
      </c>
      <c r="E36" s="110">
        <v>0</v>
      </c>
      <c r="F36" s="110">
        <f>SUM(C36:E36)</f>
        <v>0</v>
      </c>
      <c r="G36" s="110">
        <v>0</v>
      </c>
      <c r="H36" s="35"/>
      <c r="I36" s="110">
        <v>0</v>
      </c>
      <c r="J36" s="110">
        <v>0</v>
      </c>
      <c r="K36" s="110">
        <v>0</v>
      </c>
      <c r="L36" s="110">
        <v>0</v>
      </c>
      <c r="M36" s="110">
        <v>0</v>
      </c>
      <c r="N36" s="38">
        <f>SUM(K36:M36)</f>
        <v>0</v>
      </c>
      <c r="O36" s="110">
        <v>0</v>
      </c>
      <c r="P36" s="110">
        <v>0</v>
      </c>
      <c r="Q36" s="110">
        <v>0</v>
      </c>
      <c r="R36" s="110">
        <v>0</v>
      </c>
      <c r="S36" s="110">
        <v>0</v>
      </c>
      <c r="T36" s="110">
        <v>0</v>
      </c>
      <c r="U36" s="110">
        <f>SUM(R36:T36)</f>
        <v>0</v>
      </c>
      <c r="V36" s="110">
        <v>0</v>
      </c>
      <c r="W36" s="110">
        <v>0</v>
      </c>
      <c r="X36" s="110">
        <v>0</v>
      </c>
      <c r="Y36" s="110">
        <f>SUM(V36:X36)</f>
        <v>0</v>
      </c>
      <c r="Z36" s="110">
        <v>0</v>
      </c>
      <c r="AA36" s="111">
        <v>0</v>
      </c>
      <c r="AC36" s="109"/>
      <c r="AD36" s="110"/>
      <c r="AE36" s="110"/>
      <c r="AF36" s="110"/>
      <c r="AG36" s="110"/>
      <c r="AH36" s="110"/>
      <c r="AI36" s="110"/>
      <c r="AJ36" s="110"/>
      <c r="AK36" s="110"/>
      <c r="AL36" s="111"/>
    </row>
    <row r="37" spans="1:38" ht="15.75" thickBot="1">
      <c r="A37" s="12" t="s">
        <v>54</v>
      </c>
      <c r="B37" s="3" t="s">
        <v>5</v>
      </c>
      <c r="C37" s="187">
        <v>441</v>
      </c>
      <c r="D37" s="52">
        <v>1</v>
      </c>
      <c r="E37" s="52">
        <v>0</v>
      </c>
      <c r="F37" s="52">
        <f>SUM(C37:E37)</f>
        <v>442</v>
      </c>
      <c r="G37" s="94">
        <v>53</v>
      </c>
      <c r="H37" s="32"/>
      <c r="I37" s="94">
        <v>212309.83297800017</v>
      </c>
      <c r="J37" s="94">
        <v>68076.57766499999</v>
      </c>
      <c r="K37" s="94">
        <v>211353.49847800017</v>
      </c>
      <c r="L37" s="94">
        <v>956.33450000000005</v>
      </c>
      <c r="M37" s="94">
        <v>0</v>
      </c>
      <c r="N37" s="63">
        <f>SUM(K37:M37)</f>
        <v>212309.83297800017</v>
      </c>
      <c r="O37" s="94">
        <v>68076.57766499999</v>
      </c>
      <c r="P37" s="94">
        <v>251333.0646970002</v>
      </c>
      <c r="Q37" s="94">
        <v>183042.67628152401</v>
      </c>
      <c r="R37" s="94">
        <v>0</v>
      </c>
      <c r="S37" s="94">
        <v>0</v>
      </c>
      <c r="T37" s="94">
        <v>0</v>
      </c>
      <c r="U37" s="52">
        <f>SUM(R37:T37)</f>
        <v>0</v>
      </c>
      <c r="V37" s="94">
        <v>0</v>
      </c>
      <c r="W37" s="94">
        <v>0</v>
      </c>
      <c r="X37" s="94">
        <v>0</v>
      </c>
      <c r="Y37" s="52">
        <f>SUM(V37:X37)</f>
        <v>0</v>
      </c>
      <c r="Z37" s="94">
        <v>138000</v>
      </c>
      <c r="AA37" s="95">
        <v>138000</v>
      </c>
      <c r="AC37" s="93"/>
      <c r="AD37" s="94"/>
      <c r="AE37" s="94"/>
      <c r="AF37" s="94"/>
      <c r="AG37" s="94"/>
      <c r="AH37" s="94"/>
      <c r="AI37" s="94"/>
      <c r="AJ37" s="94"/>
      <c r="AK37" s="94"/>
      <c r="AL37" s="95"/>
    </row>
    <row r="38" spans="1:38" ht="26.25" thickBot="1">
      <c r="A38" s="12" t="s">
        <v>55</v>
      </c>
      <c r="B38" s="3" t="s">
        <v>56</v>
      </c>
      <c r="C38" s="182">
        <v>1440</v>
      </c>
      <c r="D38" s="48">
        <v>1334</v>
      </c>
      <c r="E38" s="48">
        <v>2</v>
      </c>
      <c r="F38" s="48">
        <f>SUM(C38:E38)</f>
        <v>2776</v>
      </c>
      <c r="G38" s="88">
        <v>3654</v>
      </c>
      <c r="H38" s="33"/>
      <c r="I38" s="88">
        <v>976194.7877190006</v>
      </c>
      <c r="J38" s="88">
        <v>457871.05973880005</v>
      </c>
      <c r="K38" s="88">
        <v>885568.10287300055</v>
      </c>
      <c r="L38" s="88">
        <v>72960.837536999985</v>
      </c>
      <c r="M38" s="88">
        <v>1302.58</v>
      </c>
      <c r="N38" s="60">
        <f>SUM(K38:M38)</f>
        <v>959831.52041000046</v>
      </c>
      <c r="O38" s="88">
        <v>457871.05973880005</v>
      </c>
      <c r="P38" s="88">
        <v>888137.10341300175</v>
      </c>
      <c r="Q38" s="88">
        <v>414422.055473638</v>
      </c>
      <c r="R38" s="88">
        <v>438134.60000000015</v>
      </c>
      <c r="S38" s="88">
        <v>40651.03</v>
      </c>
      <c r="T38" s="88">
        <v>0</v>
      </c>
      <c r="U38" s="48">
        <f>SUM(R38:T38)</f>
        <v>478785.63000000012</v>
      </c>
      <c r="V38" s="88">
        <v>411728.60000000015</v>
      </c>
      <c r="W38" s="88">
        <v>35247.03</v>
      </c>
      <c r="X38" s="88">
        <v>0</v>
      </c>
      <c r="Y38" s="48">
        <f>SUM(V38:X38)</f>
        <v>446975.63000000012</v>
      </c>
      <c r="Z38" s="88">
        <v>1351373.6400000001</v>
      </c>
      <c r="AA38" s="89">
        <v>506483.64000000013</v>
      </c>
      <c r="AC38" s="87"/>
      <c r="AD38" s="88"/>
      <c r="AE38" s="88"/>
      <c r="AF38" s="88"/>
      <c r="AG38" s="88"/>
      <c r="AH38" s="88"/>
      <c r="AI38" s="88"/>
      <c r="AJ38" s="88"/>
      <c r="AK38" s="88"/>
      <c r="AL38" s="89"/>
    </row>
    <row r="39" spans="1:38" ht="15.75" thickBot="1">
      <c r="A39" s="12" t="s">
        <v>57</v>
      </c>
      <c r="B39" s="3" t="s">
        <v>6</v>
      </c>
      <c r="C39" s="182">
        <v>1257</v>
      </c>
      <c r="D39" s="48">
        <v>1360</v>
      </c>
      <c r="E39" s="48">
        <v>5</v>
      </c>
      <c r="F39" s="48">
        <f>SUM(C39:E39)</f>
        <v>2622</v>
      </c>
      <c r="G39" s="88">
        <v>3079</v>
      </c>
      <c r="H39" s="33"/>
      <c r="I39" s="88">
        <v>94882.894816994507</v>
      </c>
      <c r="J39" s="88">
        <v>0</v>
      </c>
      <c r="K39" s="88">
        <v>24047.352834999852</v>
      </c>
      <c r="L39" s="88">
        <v>65206.226843295917</v>
      </c>
      <c r="M39" s="88">
        <v>73.266539999999992</v>
      </c>
      <c r="N39" s="60">
        <f>SUM(K39:M39)</f>
        <v>89326.846218295759</v>
      </c>
      <c r="O39" s="88">
        <v>0</v>
      </c>
      <c r="P39" s="88">
        <v>90319.044061643697</v>
      </c>
      <c r="Q39" s="88">
        <v>90319.044061643697</v>
      </c>
      <c r="R39" s="88">
        <v>0</v>
      </c>
      <c r="S39" s="88">
        <v>0</v>
      </c>
      <c r="T39" s="88">
        <v>0</v>
      </c>
      <c r="U39" s="48">
        <f>SUM(R39:T39)</f>
        <v>0</v>
      </c>
      <c r="V39" s="88">
        <v>0</v>
      </c>
      <c r="W39" s="88">
        <v>0</v>
      </c>
      <c r="X39" s="88">
        <v>0</v>
      </c>
      <c r="Y39" s="48">
        <f>SUM(V39:X39)</f>
        <v>0</v>
      </c>
      <c r="Z39" s="88">
        <v>0</v>
      </c>
      <c r="AA39" s="89">
        <v>0</v>
      </c>
      <c r="AC39" s="87">
        <v>2591.3363708684938</v>
      </c>
      <c r="AD39" s="88"/>
      <c r="AE39" s="87">
        <v>2591.3363708684938</v>
      </c>
      <c r="AF39" s="88"/>
      <c r="AG39" s="88">
        <v>851.03707752054834</v>
      </c>
      <c r="AH39" s="88">
        <v>851.03707752054834</v>
      </c>
      <c r="AI39" s="88"/>
      <c r="AJ39" s="88"/>
      <c r="AK39" s="88"/>
      <c r="AL39" s="89"/>
    </row>
    <row r="40" spans="1:38" ht="15.75" thickBot="1">
      <c r="A40" s="12" t="s">
        <v>58</v>
      </c>
      <c r="B40" s="3" t="s">
        <v>7</v>
      </c>
      <c r="C40" s="183">
        <f t="shared" ref="C40:AA40" si="13">SUM(C41:C43)</f>
        <v>0</v>
      </c>
      <c r="D40" s="49">
        <f t="shared" si="13"/>
        <v>0</v>
      </c>
      <c r="E40" s="49">
        <f t="shared" si="13"/>
        <v>0</v>
      </c>
      <c r="F40" s="49">
        <f>SUM(F41:F43)</f>
        <v>0</v>
      </c>
      <c r="G40" s="49">
        <f t="shared" si="13"/>
        <v>0</v>
      </c>
      <c r="H40" s="33"/>
      <c r="I40" s="49">
        <f t="shared" si="13"/>
        <v>0</v>
      </c>
      <c r="J40" s="49">
        <f t="shared" si="13"/>
        <v>0</v>
      </c>
      <c r="K40" s="49">
        <f t="shared" si="13"/>
        <v>0</v>
      </c>
      <c r="L40" s="49">
        <f t="shared" si="13"/>
        <v>0</v>
      </c>
      <c r="M40" s="49">
        <f t="shared" si="13"/>
        <v>0</v>
      </c>
      <c r="N40" s="49">
        <f t="shared" si="13"/>
        <v>0</v>
      </c>
      <c r="O40" s="49">
        <f t="shared" si="13"/>
        <v>0</v>
      </c>
      <c r="P40" s="49">
        <f t="shared" si="13"/>
        <v>0</v>
      </c>
      <c r="Q40" s="49">
        <f t="shared" si="13"/>
        <v>0</v>
      </c>
      <c r="R40" s="49">
        <f t="shared" si="13"/>
        <v>0</v>
      </c>
      <c r="S40" s="49">
        <f t="shared" si="13"/>
        <v>0</v>
      </c>
      <c r="T40" s="49">
        <f t="shared" si="13"/>
        <v>0</v>
      </c>
      <c r="U40" s="49">
        <f t="shared" si="13"/>
        <v>0</v>
      </c>
      <c r="V40" s="49">
        <f t="shared" si="13"/>
        <v>0</v>
      </c>
      <c r="W40" s="49">
        <f t="shared" si="13"/>
        <v>0</v>
      </c>
      <c r="X40" s="49">
        <f t="shared" si="13"/>
        <v>0</v>
      </c>
      <c r="Y40" s="49">
        <f t="shared" si="13"/>
        <v>0</v>
      </c>
      <c r="Z40" s="49">
        <f t="shared" si="13"/>
        <v>0</v>
      </c>
      <c r="AA40" s="184">
        <f t="shared" si="13"/>
        <v>0</v>
      </c>
      <c r="AC40" s="66">
        <f t="shared" ref="AC40:AL40" si="14">SUM(AC41:AC43)</f>
        <v>0</v>
      </c>
      <c r="AD40" s="67">
        <f t="shared" si="14"/>
        <v>0</v>
      </c>
      <c r="AE40" s="67">
        <f t="shared" si="14"/>
        <v>0</v>
      </c>
      <c r="AF40" s="67">
        <f t="shared" si="14"/>
        <v>0</v>
      </c>
      <c r="AG40" s="67">
        <f t="shared" si="14"/>
        <v>0</v>
      </c>
      <c r="AH40" s="67">
        <f t="shared" si="14"/>
        <v>0</v>
      </c>
      <c r="AI40" s="67">
        <f t="shared" si="14"/>
        <v>0</v>
      </c>
      <c r="AJ40" s="67">
        <f t="shared" si="14"/>
        <v>0</v>
      </c>
      <c r="AK40" s="67">
        <f t="shared" si="14"/>
        <v>0</v>
      </c>
      <c r="AL40" s="68">
        <f t="shared" si="14"/>
        <v>0</v>
      </c>
    </row>
    <row r="41" spans="1:38" ht="30">
      <c r="A41" s="16"/>
      <c r="B41" s="8" t="s">
        <v>59</v>
      </c>
      <c r="C41" s="188">
        <v>0</v>
      </c>
      <c r="D41" s="53">
        <v>0</v>
      </c>
      <c r="E41" s="53">
        <v>0</v>
      </c>
      <c r="F41" s="53">
        <f>SUM(C41:E41)</f>
        <v>0</v>
      </c>
      <c r="G41" s="99">
        <v>0</v>
      </c>
      <c r="H41" s="31"/>
      <c r="I41" s="99">
        <v>0</v>
      </c>
      <c r="J41" s="99">
        <v>0</v>
      </c>
      <c r="K41" s="99">
        <v>0</v>
      </c>
      <c r="L41" s="99">
        <v>0</v>
      </c>
      <c r="M41" s="99">
        <v>0</v>
      </c>
      <c r="N41" s="64">
        <f>SUM(K41:M41)</f>
        <v>0</v>
      </c>
      <c r="O41" s="99">
        <v>0</v>
      </c>
      <c r="P41" s="99">
        <v>0</v>
      </c>
      <c r="Q41" s="99">
        <v>0</v>
      </c>
      <c r="R41" s="99">
        <v>0</v>
      </c>
      <c r="S41" s="99">
        <v>0</v>
      </c>
      <c r="T41" s="99">
        <v>0</v>
      </c>
      <c r="U41" s="53">
        <f>SUM(R41:T41)</f>
        <v>0</v>
      </c>
      <c r="V41" s="99">
        <v>0</v>
      </c>
      <c r="W41" s="99">
        <v>0</v>
      </c>
      <c r="X41" s="99">
        <v>0</v>
      </c>
      <c r="Y41" s="53">
        <f>SUM(V41:X41)</f>
        <v>0</v>
      </c>
      <c r="Z41" s="99">
        <v>0</v>
      </c>
      <c r="AA41" s="100">
        <v>0</v>
      </c>
      <c r="AC41" s="98"/>
      <c r="AD41" s="99"/>
      <c r="AE41" s="99"/>
      <c r="AF41" s="99"/>
      <c r="AG41" s="99"/>
      <c r="AH41" s="99"/>
      <c r="AI41" s="99"/>
      <c r="AJ41" s="99"/>
      <c r="AK41" s="99"/>
      <c r="AL41" s="100"/>
    </row>
    <row r="42" spans="1:38" ht="30">
      <c r="A42" s="17"/>
      <c r="B42" s="6" t="s">
        <v>60</v>
      </c>
      <c r="C42" s="103">
        <v>0</v>
      </c>
      <c r="D42" s="104">
        <v>0</v>
      </c>
      <c r="E42" s="104">
        <v>0</v>
      </c>
      <c r="F42" s="104">
        <f>SUM(C42:E42)</f>
        <v>0</v>
      </c>
      <c r="G42" s="104">
        <v>0</v>
      </c>
      <c r="H42" s="102"/>
      <c r="I42" s="104">
        <v>0</v>
      </c>
      <c r="J42" s="104">
        <v>0</v>
      </c>
      <c r="K42" s="104">
        <v>0</v>
      </c>
      <c r="L42" s="104">
        <v>0</v>
      </c>
      <c r="M42" s="104">
        <v>0</v>
      </c>
      <c r="N42" s="39">
        <f>SUM(K42:M42)</f>
        <v>0</v>
      </c>
      <c r="O42" s="104">
        <v>0</v>
      </c>
      <c r="P42" s="104">
        <v>0</v>
      </c>
      <c r="Q42" s="104">
        <v>0</v>
      </c>
      <c r="R42" s="104">
        <v>0</v>
      </c>
      <c r="S42" s="104">
        <v>0</v>
      </c>
      <c r="T42" s="104">
        <v>0</v>
      </c>
      <c r="U42" s="104">
        <f>SUM(R42:T42)</f>
        <v>0</v>
      </c>
      <c r="V42" s="104">
        <v>0</v>
      </c>
      <c r="W42" s="104">
        <v>0</v>
      </c>
      <c r="X42" s="104">
        <v>0</v>
      </c>
      <c r="Y42" s="104">
        <f>SUM(V42:X42)</f>
        <v>0</v>
      </c>
      <c r="Z42" s="104">
        <v>0</v>
      </c>
      <c r="AA42" s="105">
        <v>0</v>
      </c>
      <c r="AC42" s="103"/>
      <c r="AD42" s="104"/>
      <c r="AE42" s="104"/>
      <c r="AF42" s="104"/>
      <c r="AG42" s="104"/>
      <c r="AH42" s="104"/>
      <c r="AI42" s="104"/>
      <c r="AJ42" s="104"/>
      <c r="AK42" s="104"/>
      <c r="AL42" s="105"/>
    </row>
    <row r="43" spans="1:38" ht="15.75" thickBot="1">
      <c r="A43" s="18"/>
      <c r="B43" s="26" t="s">
        <v>61</v>
      </c>
      <c r="C43" s="185">
        <v>0</v>
      </c>
      <c r="D43" s="50">
        <v>0</v>
      </c>
      <c r="E43" s="50">
        <v>0</v>
      </c>
      <c r="F43" s="50">
        <f>SUM(C43:E43)</f>
        <v>0</v>
      </c>
      <c r="G43" s="96">
        <v>0</v>
      </c>
      <c r="H43" s="30"/>
      <c r="I43" s="96">
        <v>0</v>
      </c>
      <c r="J43" s="96">
        <v>0</v>
      </c>
      <c r="K43" s="96">
        <v>0</v>
      </c>
      <c r="L43" s="96">
        <v>0</v>
      </c>
      <c r="M43" s="96">
        <v>0</v>
      </c>
      <c r="N43" s="61">
        <f>SUM(K43:M43)</f>
        <v>0</v>
      </c>
      <c r="O43" s="96">
        <v>0</v>
      </c>
      <c r="P43" s="96">
        <v>0</v>
      </c>
      <c r="Q43" s="96">
        <v>0</v>
      </c>
      <c r="R43" s="96">
        <v>0</v>
      </c>
      <c r="S43" s="96">
        <v>0</v>
      </c>
      <c r="T43" s="96">
        <v>0</v>
      </c>
      <c r="U43" s="50">
        <f>SUM(R43:T43)</f>
        <v>0</v>
      </c>
      <c r="V43" s="96">
        <v>0</v>
      </c>
      <c r="W43" s="96">
        <v>0</v>
      </c>
      <c r="X43" s="96">
        <v>0</v>
      </c>
      <c r="Y43" s="50">
        <f>SUM(V43:X43)</f>
        <v>0</v>
      </c>
      <c r="Z43" s="96">
        <v>0</v>
      </c>
      <c r="AA43" s="97">
        <v>0</v>
      </c>
      <c r="AC43" s="101"/>
      <c r="AD43" s="96"/>
      <c r="AE43" s="96"/>
      <c r="AF43" s="96"/>
      <c r="AG43" s="96"/>
      <c r="AH43" s="96"/>
      <c r="AI43" s="96"/>
      <c r="AJ43" s="96"/>
      <c r="AK43" s="96"/>
      <c r="AL43" s="97"/>
    </row>
    <row r="44" spans="1:38" ht="15.75" thickBot="1">
      <c r="A44" s="12" t="s">
        <v>62</v>
      </c>
      <c r="B44" s="3" t="s">
        <v>8</v>
      </c>
      <c r="C44" s="182">
        <v>0</v>
      </c>
      <c r="D44" s="48">
        <v>0</v>
      </c>
      <c r="E44" s="48">
        <v>0</v>
      </c>
      <c r="F44" s="48">
        <f>SUM(C44:E44)</f>
        <v>0</v>
      </c>
      <c r="G44" s="88">
        <v>0</v>
      </c>
      <c r="H44" s="33"/>
      <c r="I44" s="88">
        <v>0</v>
      </c>
      <c r="J44" s="88">
        <v>0</v>
      </c>
      <c r="K44" s="88">
        <v>0</v>
      </c>
      <c r="L44" s="88">
        <v>0</v>
      </c>
      <c r="M44" s="88">
        <v>0</v>
      </c>
      <c r="N44" s="60">
        <f>SUM(K44:M44)</f>
        <v>0</v>
      </c>
      <c r="O44" s="88">
        <v>0</v>
      </c>
      <c r="P44" s="88">
        <v>0</v>
      </c>
      <c r="Q44" s="88">
        <v>0</v>
      </c>
      <c r="R44" s="88">
        <v>0</v>
      </c>
      <c r="S44" s="88">
        <v>0</v>
      </c>
      <c r="T44" s="88">
        <v>0</v>
      </c>
      <c r="U44" s="48">
        <f>SUM(R44:T44)</f>
        <v>0</v>
      </c>
      <c r="V44" s="88">
        <v>0</v>
      </c>
      <c r="W44" s="88">
        <v>0</v>
      </c>
      <c r="X44" s="88">
        <v>0</v>
      </c>
      <c r="Y44" s="48">
        <f>SUM(V44:X44)</f>
        <v>0</v>
      </c>
      <c r="Z44" s="88">
        <v>0</v>
      </c>
      <c r="AA44" s="89">
        <v>0</v>
      </c>
      <c r="AC44" s="87"/>
      <c r="AD44" s="88"/>
      <c r="AE44" s="88"/>
      <c r="AF44" s="88"/>
      <c r="AG44" s="88"/>
      <c r="AH44" s="88"/>
      <c r="AI44" s="88"/>
      <c r="AJ44" s="88"/>
      <c r="AK44" s="88"/>
      <c r="AL44" s="89"/>
    </row>
    <row r="45" spans="1:38" ht="39" thickBot="1">
      <c r="A45" s="12" t="s">
        <v>63</v>
      </c>
      <c r="B45" s="3" t="s">
        <v>64</v>
      </c>
      <c r="C45" s="183">
        <f t="shared" ref="C45:AA45" si="15">SUM(C46:C48)</f>
        <v>1421</v>
      </c>
      <c r="D45" s="49">
        <f t="shared" si="15"/>
        <v>173</v>
      </c>
      <c r="E45" s="49">
        <f t="shared" si="15"/>
        <v>125</v>
      </c>
      <c r="F45" s="49">
        <f>SUM(F46:F48)</f>
        <v>1719</v>
      </c>
      <c r="G45" s="49">
        <f t="shared" si="15"/>
        <v>2072</v>
      </c>
      <c r="H45" s="33"/>
      <c r="I45" s="49">
        <f t="shared" si="15"/>
        <v>420877.35904299968</v>
      </c>
      <c r="J45" s="49">
        <f t="shared" si="15"/>
        <v>145162.52828199998</v>
      </c>
      <c r="K45" s="49">
        <f t="shared" si="15"/>
        <v>400507.37646499986</v>
      </c>
      <c r="L45" s="49">
        <f t="shared" si="15"/>
        <v>12806.005389999998</v>
      </c>
      <c r="M45" s="49">
        <f t="shared" si="15"/>
        <v>5469.2840390000019</v>
      </c>
      <c r="N45" s="49">
        <f t="shared" si="15"/>
        <v>418782.66589399986</v>
      </c>
      <c r="O45" s="49">
        <f t="shared" si="15"/>
        <v>145162.52828199998</v>
      </c>
      <c r="P45" s="49">
        <f t="shared" si="15"/>
        <v>465144.33821299963</v>
      </c>
      <c r="Q45" s="49">
        <f t="shared" si="15"/>
        <v>281581.95247302298</v>
      </c>
      <c r="R45" s="49">
        <f t="shared" si="15"/>
        <v>0</v>
      </c>
      <c r="S45" s="49">
        <f t="shared" si="15"/>
        <v>0</v>
      </c>
      <c r="T45" s="49">
        <f t="shared" si="15"/>
        <v>0</v>
      </c>
      <c r="U45" s="49">
        <f t="shared" si="15"/>
        <v>0</v>
      </c>
      <c r="V45" s="49">
        <f t="shared" si="15"/>
        <v>0</v>
      </c>
      <c r="W45" s="49">
        <f t="shared" si="15"/>
        <v>0</v>
      </c>
      <c r="X45" s="49">
        <f t="shared" si="15"/>
        <v>0</v>
      </c>
      <c r="Y45" s="49">
        <f t="shared" si="15"/>
        <v>0</v>
      </c>
      <c r="Z45" s="49">
        <f t="shared" si="15"/>
        <v>450</v>
      </c>
      <c r="AA45" s="184">
        <f t="shared" si="15"/>
        <v>450</v>
      </c>
      <c r="AC45" s="90">
        <f t="shared" ref="AC45:AL45" si="16">SUM(AC46:AC48)</f>
        <v>0</v>
      </c>
      <c r="AD45" s="91">
        <f t="shared" si="16"/>
        <v>0</v>
      </c>
      <c r="AE45" s="91">
        <f t="shared" si="16"/>
        <v>0</v>
      </c>
      <c r="AF45" s="91">
        <f t="shared" si="16"/>
        <v>0</v>
      </c>
      <c r="AG45" s="91">
        <f t="shared" si="16"/>
        <v>0</v>
      </c>
      <c r="AH45" s="91">
        <f t="shared" si="16"/>
        <v>0</v>
      </c>
      <c r="AI45" s="91">
        <f t="shared" si="16"/>
        <v>0</v>
      </c>
      <c r="AJ45" s="91">
        <f t="shared" si="16"/>
        <v>0</v>
      </c>
      <c r="AK45" s="91">
        <f t="shared" si="16"/>
        <v>0</v>
      </c>
      <c r="AL45" s="92">
        <f t="shared" si="16"/>
        <v>0</v>
      </c>
    </row>
    <row r="46" spans="1:38">
      <c r="A46" s="16"/>
      <c r="B46" s="9" t="s">
        <v>65</v>
      </c>
      <c r="C46" s="106">
        <v>1366</v>
      </c>
      <c r="D46" s="107">
        <v>0</v>
      </c>
      <c r="E46" s="107">
        <v>125</v>
      </c>
      <c r="F46" s="107">
        <f>SUM(C46:E46)</f>
        <v>1491</v>
      </c>
      <c r="G46" s="107">
        <v>1789</v>
      </c>
      <c r="H46" s="31"/>
      <c r="I46" s="107">
        <v>208098.82293199978</v>
      </c>
      <c r="J46" s="107">
        <v>36090.189030000001</v>
      </c>
      <c r="K46" s="107">
        <v>201433.66242099987</v>
      </c>
      <c r="L46" s="107">
        <v>0</v>
      </c>
      <c r="M46" s="107">
        <v>5469.2840390000019</v>
      </c>
      <c r="N46" s="40">
        <f>SUM(K46:M46)</f>
        <v>206902.94645999986</v>
      </c>
      <c r="O46" s="107">
        <v>36090.189030000001</v>
      </c>
      <c r="P46" s="107">
        <v>212065.50880299963</v>
      </c>
      <c r="Q46" s="107">
        <v>168210.29557187858</v>
      </c>
      <c r="R46" s="107">
        <v>0</v>
      </c>
      <c r="S46" s="107">
        <v>0</v>
      </c>
      <c r="T46" s="107">
        <v>0</v>
      </c>
      <c r="U46" s="107">
        <f>SUM(R46:T46)</f>
        <v>0</v>
      </c>
      <c r="V46" s="107">
        <v>0</v>
      </c>
      <c r="W46" s="107">
        <v>0</v>
      </c>
      <c r="X46" s="107">
        <v>0</v>
      </c>
      <c r="Y46" s="107">
        <f>SUM(V46:X46)</f>
        <v>0</v>
      </c>
      <c r="Z46" s="107">
        <v>0</v>
      </c>
      <c r="AA46" s="108">
        <v>0</v>
      </c>
      <c r="AC46" s="106"/>
      <c r="AD46" s="107"/>
      <c r="AE46" s="107"/>
      <c r="AF46" s="107"/>
      <c r="AG46" s="107"/>
      <c r="AH46" s="107"/>
      <c r="AI46" s="107"/>
      <c r="AJ46" s="107"/>
      <c r="AK46" s="107"/>
      <c r="AL46" s="108"/>
    </row>
    <row r="47" spans="1:38">
      <c r="A47" s="17"/>
      <c r="B47" s="27" t="s">
        <v>66</v>
      </c>
      <c r="C47" s="175">
        <v>7</v>
      </c>
      <c r="D47" s="42">
        <v>0</v>
      </c>
      <c r="E47" s="42">
        <v>0</v>
      </c>
      <c r="F47" s="42">
        <f>SUM(C47:E47)</f>
        <v>7</v>
      </c>
      <c r="G47" s="73">
        <v>11</v>
      </c>
      <c r="H47" s="102"/>
      <c r="I47" s="73">
        <v>19334.101999999999</v>
      </c>
      <c r="J47" s="73">
        <v>8536.2500160000018</v>
      </c>
      <c r="K47" s="73">
        <v>19334.101999999999</v>
      </c>
      <c r="L47" s="73">
        <v>0</v>
      </c>
      <c r="M47" s="73">
        <v>0</v>
      </c>
      <c r="N47" s="55">
        <f>SUM(K47:M47)</f>
        <v>19334.101999999999</v>
      </c>
      <c r="O47" s="73">
        <v>8536.2500160000018</v>
      </c>
      <c r="P47" s="73">
        <v>26777.714619000002</v>
      </c>
      <c r="Q47" s="73">
        <v>13731.2325368486</v>
      </c>
      <c r="R47" s="73">
        <v>0</v>
      </c>
      <c r="S47" s="73">
        <v>0</v>
      </c>
      <c r="T47" s="73">
        <v>0</v>
      </c>
      <c r="U47" s="42">
        <f>SUM(R47:T47)</f>
        <v>0</v>
      </c>
      <c r="V47" s="73">
        <v>0</v>
      </c>
      <c r="W47" s="73">
        <v>0</v>
      </c>
      <c r="X47" s="73">
        <v>0</v>
      </c>
      <c r="Y47" s="42">
        <f>SUM(V47:X47)</f>
        <v>0</v>
      </c>
      <c r="Z47" s="73">
        <v>0</v>
      </c>
      <c r="AA47" s="74">
        <v>0</v>
      </c>
      <c r="AC47" s="72"/>
      <c r="AD47" s="73"/>
      <c r="AE47" s="73"/>
      <c r="AF47" s="73"/>
      <c r="AG47" s="73"/>
      <c r="AH47" s="73"/>
      <c r="AI47" s="73"/>
      <c r="AJ47" s="73"/>
      <c r="AK47" s="73"/>
      <c r="AL47" s="74"/>
    </row>
    <row r="48" spans="1:38" ht="15.75" thickBot="1">
      <c r="A48" s="18"/>
      <c r="B48" s="10" t="s">
        <v>67</v>
      </c>
      <c r="C48" s="185">
        <v>48</v>
      </c>
      <c r="D48" s="50">
        <v>173</v>
      </c>
      <c r="E48" s="50">
        <v>0</v>
      </c>
      <c r="F48" s="50">
        <f>SUM(C48:E48)</f>
        <v>221</v>
      </c>
      <c r="G48" s="96">
        <v>272</v>
      </c>
      <c r="H48" s="102"/>
      <c r="I48" s="96">
        <v>193444.43411099995</v>
      </c>
      <c r="J48" s="96">
        <v>100536.089236</v>
      </c>
      <c r="K48" s="96">
        <v>179739.61204399998</v>
      </c>
      <c r="L48" s="96">
        <v>12806.005389999998</v>
      </c>
      <c r="M48" s="96">
        <v>0</v>
      </c>
      <c r="N48" s="61">
        <f>SUM(K48:M48)</f>
        <v>192545.61743399999</v>
      </c>
      <c r="O48" s="96">
        <v>100536.089236</v>
      </c>
      <c r="P48" s="96">
        <v>226301.11479099997</v>
      </c>
      <c r="Q48" s="96">
        <v>99640.424364295759</v>
      </c>
      <c r="R48" s="96">
        <v>0</v>
      </c>
      <c r="S48" s="96">
        <v>0</v>
      </c>
      <c r="T48" s="96">
        <v>0</v>
      </c>
      <c r="U48" s="50">
        <f>SUM(R48:T48)</f>
        <v>0</v>
      </c>
      <c r="V48" s="96">
        <v>0</v>
      </c>
      <c r="W48" s="96">
        <v>0</v>
      </c>
      <c r="X48" s="96">
        <v>0</v>
      </c>
      <c r="Y48" s="50">
        <f>SUM(V48:X48)</f>
        <v>0</v>
      </c>
      <c r="Z48" s="96">
        <v>450</v>
      </c>
      <c r="AA48" s="97">
        <v>450</v>
      </c>
      <c r="AC48" s="101"/>
      <c r="AD48" s="96"/>
      <c r="AE48" s="96"/>
      <c r="AF48" s="96"/>
      <c r="AG48" s="96"/>
      <c r="AH48" s="96"/>
      <c r="AI48" s="96"/>
      <c r="AJ48" s="96"/>
      <c r="AK48" s="96"/>
      <c r="AL48" s="97"/>
    </row>
    <row r="49" spans="1:38" ht="15.75" thickBot="1">
      <c r="A49" s="12" t="s">
        <v>68</v>
      </c>
      <c r="B49" s="3" t="s">
        <v>9</v>
      </c>
      <c r="C49" s="187">
        <v>0</v>
      </c>
      <c r="D49" s="52">
        <v>0</v>
      </c>
      <c r="E49" s="52">
        <v>0</v>
      </c>
      <c r="F49" s="52">
        <f>SUM(C49:E49)</f>
        <v>0</v>
      </c>
      <c r="G49" s="94"/>
      <c r="H49" s="172"/>
      <c r="I49" s="94">
        <v>0</v>
      </c>
      <c r="J49" s="94"/>
      <c r="K49" s="94">
        <v>0</v>
      </c>
      <c r="L49" s="94">
        <v>0</v>
      </c>
      <c r="M49" s="94">
        <v>0</v>
      </c>
      <c r="N49" s="63">
        <f>SUM(K49:M49)</f>
        <v>0</v>
      </c>
      <c r="O49" s="63"/>
      <c r="P49" s="94">
        <v>0</v>
      </c>
      <c r="Q49" s="94">
        <v>0</v>
      </c>
      <c r="R49" s="94">
        <v>0</v>
      </c>
      <c r="S49" s="94">
        <v>0</v>
      </c>
      <c r="T49" s="94">
        <v>0</v>
      </c>
      <c r="U49" s="52">
        <f>SUM(R49:T49)</f>
        <v>0</v>
      </c>
      <c r="V49" s="94">
        <v>0</v>
      </c>
      <c r="W49" s="94">
        <v>0</v>
      </c>
      <c r="X49" s="94">
        <v>0</v>
      </c>
      <c r="Y49" s="52">
        <f>SUM(V49:X49)</f>
        <v>0</v>
      </c>
      <c r="Z49" s="94">
        <v>0</v>
      </c>
      <c r="AA49" s="95">
        <v>0</v>
      </c>
      <c r="AC49" s="93"/>
      <c r="AD49" s="94"/>
      <c r="AE49" s="94"/>
      <c r="AF49" s="94"/>
      <c r="AG49" s="94"/>
      <c r="AH49" s="94"/>
      <c r="AI49" s="94"/>
      <c r="AJ49" s="94"/>
      <c r="AK49" s="94"/>
      <c r="AL49" s="95"/>
    </row>
    <row r="50" spans="1:38" ht="15.75" thickBot="1">
      <c r="A50" s="264" t="s">
        <v>69</v>
      </c>
      <c r="B50" s="265"/>
      <c r="C50" s="37">
        <f>C11+C16+C17+C20+C21+C24+C28+C29+C30+C33+C34+C37+C38+C39+C40+C44+C45+C49</f>
        <v>144679</v>
      </c>
      <c r="D50" s="14">
        <f>D11+D16+D17+D20+D21+D24+D28+D29+D30+D33+D34+D37+D38+D39+D40+D44+D45+D49</f>
        <v>790216</v>
      </c>
      <c r="E50" s="14">
        <f>E11+E16+E17+E20+E21+E24+E28+E29+E30+E33+E34+E37+E38+E39+E40+E44+E45+E49</f>
        <v>4477</v>
      </c>
      <c r="F50" s="14">
        <f>F11+F16+F17+F20+F21+F24+F28+F29+F30+F33+F34+F37+F38+F39+F40+F44+F45+F49</f>
        <v>939372</v>
      </c>
      <c r="G50" s="14">
        <f>G11+G16+G17+G20+G21+G24+G28+G29+G30+G33+G34+G37+G38+G39+G40+G44+G45+G49</f>
        <v>218106</v>
      </c>
      <c r="H50" s="14">
        <f t="shared" ref="H50:AL50" si="17">H11+H16+H17+H20+H21+H24+H28+H29+H30+H33+H34+H37+H38+H39+H40+H44+H45+H49</f>
        <v>765670</v>
      </c>
      <c r="I50" s="14">
        <f t="shared" si="17"/>
        <v>78204696.075318918</v>
      </c>
      <c r="J50" s="14">
        <f t="shared" si="17"/>
        <v>2154427.372471719</v>
      </c>
      <c r="K50" s="14">
        <f t="shared" si="17"/>
        <v>57388273.956974573</v>
      </c>
      <c r="L50" s="14">
        <f t="shared" si="17"/>
        <v>14707993.890878428</v>
      </c>
      <c r="M50" s="14">
        <f t="shared" si="17"/>
        <v>3578127.1327560153</v>
      </c>
      <c r="N50" s="14">
        <f t="shared" si="17"/>
        <v>75674394.980609015</v>
      </c>
      <c r="O50" s="14">
        <f t="shared" si="17"/>
        <v>1957157.9009858405</v>
      </c>
      <c r="P50" s="14">
        <f t="shared" si="17"/>
        <v>72608529.790240601</v>
      </c>
      <c r="Q50" s="14">
        <f t="shared" si="17"/>
        <v>68534840.868064925</v>
      </c>
      <c r="R50" s="14">
        <f t="shared" si="17"/>
        <v>36353333.167806938</v>
      </c>
      <c r="S50" s="14">
        <f t="shared" si="17"/>
        <v>8718102.5291791111</v>
      </c>
      <c r="T50" s="14">
        <f t="shared" si="17"/>
        <v>3335802.6349682482</v>
      </c>
      <c r="U50" s="14">
        <f>U11+U16+U17+U20+U21+U24+U28+U29+U30+U33+U34+U37+U38+U39+U40+U44+U45+U49</f>
        <v>48407238.3319543</v>
      </c>
      <c r="V50" s="14">
        <f t="shared" si="17"/>
        <v>35460540.019806936</v>
      </c>
      <c r="W50" s="14">
        <f t="shared" si="17"/>
        <v>7688498.5281791119</v>
      </c>
      <c r="X50" s="14">
        <f t="shared" si="17"/>
        <v>3335802.6349682482</v>
      </c>
      <c r="Y50" s="14">
        <f t="shared" si="17"/>
        <v>46484841.182954296</v>
      </c>
      <c r="Z50" s="14">
        <f t="shared" si="17"/>
        <v>48919308.250218548</v>
      </c>
      <c r="AA50" s="15">
        <f t="shared" si="17"/>
        <v>46358488.214218557</v>
      </c>
      <c r="AC50" s="37">
        <f t="shared" si="17"/>
        <v>349146.18117670965</v>
      </c>
      <c r="AD50" s="14">
        <f t="shared" si="17"/>
        <v>0</v>
      </c>
      <c r="AE50" s="14">
        <f t="shared" si="17"/>
        <v>336222.41939098662</v>
      </c>
      <c r="AF50" s="14">
        <f t="shared" si="17"/>
        <v>0</v>
      </c>
      <c r="AG50" s="14">
        <f t="shared" si="17"/>
        <v>225087.9187996031</v>
      </c>
      <c r="AH50" s="14">
        <f t="shared" si="17"/>
        <v>225087.9187996031</v>
      </c>
      <c r="AI50" s="14">
        <f t="shared" si="17"/>
        <v>314463.2730456937</v>
      </c>
      <c r="AJ50" s="14">
        <f t="shared" si="17"/>
        <v>314463.2730456937</v>
      </c>
      <c r="AK50" s="14">
        <f t="shared" si="17"/>
        <v>168688.62451237434</v>
      </c>
      <c r="AL50" s="15">
        <f t="shared" si="17"/>
        <v>168688.62451237434</v>
      </c>
    </row>
  </sheetData>
  <autoFilter ref="A10:AL50" xr:uid="{00000000-0009-0000-0000-000002000000}"/>
  <mergeCells count="38">
    <mergeCell ref="AG9:AG10"/>
    <mergeCell ref="AH9:AH10"/>
    <mergeCell ref="AI8:AJ8"/>
    <mergeCell ref="A50:B50"/>
    <mergeCell ref="C6:AA7"/>
    <mergeCell ref="AC6:AL7"/>
    <mergeCell ref="AE8:AF8"/>
    <mergeCell ref="AE9:AE10"/>
    <mergeCell ref="AF9:AF10"/>
    <mergeCell ref="AK8:AL8"/>
    <mergeCell ref="AK9:AK10"/>
    <mergeCell ref="AL9:AL10"/>
    <mergeCell ref="AG8:AH8"/>
    <mergeCell ref="AI9:AI10"/>
    <mergeCell ref="AJ9:AJ10"/>
    <mergeCell ref="R9:U9"/>
    <mergeCell ref="AC8:AD8"/>
    <mergeCell ref="AC9:AC10"/>
    <mergeCell ref="AD9:AD10"/>
    <mergeCell ref="Z8:AA8"/>
    <mergeCell ref="Z9:Z10"/>
    <mergeCell ref="H8:H10"/>
    <mergeCell ref="I8:J8"/>
    <mergeCell ref="I9:I10"/>
    <mergeCell ref="J9:J10"/>
    <mergeCell ref="K8:O8"/>
    <mergeCell ref="K9:N9"/>
    <mergeCell ref="P8:Q8"/>
    <mergeCell ref="P9:P10"/>
    <mergeCell ref="AA9:AA10"/>
    <mergeCell ref="Q9:Q10"/>
    <mergeCell ref="R8:Y8"/>
    <mergeCell ref="V9:Y9"/>
    <mergeCell ref="A1:B1"/>
    <mergeCell ref="A8:A10"/>
    <mergeCell ref="B8:B10"/>
    <mergeCell ref="C9:F9"/>
    <mergeCell ref="C8:G8"/>
  </mergeCells>
  <pageMargins left="0.31" right="0.15748031496063" top="0.26" bottom="0.38" header="0.17" footer="0.15748031496063"/>
  <pageSetup scale="36" orientation="landscape" r:id="rId1"/>
  <headerFooter alignWithMargins="0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BS</vt:lpstr>
      <vt:lpstr>IS</vt:lpstr>
      <vt:lpstr>Insurance-Reinsurance</vt:lpstr>
      <vt:lpstr>BS!Print_Area</vt:lpstr>
      <vt:lpstr>IS!Print_Area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Levan Khasia</cp:lastModifiedBy>
  <cp:lastPrinted>2017-10-18T12:38:28Z</cp:lastPrinted>
  <dcterms:created xsi:type="dcterms:W3CDTF">1996-10-14T23:33:28Z</dcterms:created>
  <dcterms:modified xsi:type="dcterms:W3CDTF">2025-11-13T14:22:05Z</dcterms:modified>
</cp:coreProperties>
</file>